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8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britishneuroassoc-my.sharepoint.com/personal/adrianna_bezak_bna_org_uk/Documents/"/>
    </mc:Choice>
  </mc:AlternateContent>
  <xr:revisionPtr revIDLastSave="0" documentId="8_{EA4585F7-E23C-4049-AC99-EB9B836934B5}" xr6:coauthVersionLast="47" xr6:coauthVersionMax="47" xr10:uidLastSave="{00000000-0000-0000-0000-000000000000}"/>
  <bookViews>
    <workbookView xWindow="0" yWindow="740" windowWidth="29400" windowHeight="17540" firstSheet="1" activeTab="2" xr2:uid="{00000000-000D-0000-FFFF-FFFF00000000}"/>
  </bookViews>
  <sheets>
    <sheet name="Read Me" sheetId="1" r:id="rId1"/>
    <sheet name="Setup" sheetId="2" r:id="rId2"/>
    <sheet name="Travel Input" sheetId="3" r:id="rId3"/>
    <sheet name="Accommodation Input" sheetId="4" r:id="rId4"/>
    <sheet name="Food Venue Waste" sheetId="5" r:id="rId5"/>
    <sheet name="Factors" sheetId="6" r:id="rId6"/>
    <sheet name="Dashboard" sheetId="7" r:id="rId7"/>
    <sheet name="Report Output" sheetId="8" r:id="rId8"/>
    <sheet name="Production Input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0" i="9" l="1"/>
  <c r="Q500" i="9" s="1"/>
  <c r="H500" i="9"/>
  <c r="I500" i="9" s="1"/>
  <c r="R500" i="9" s="1"/>
  <c r="O499" i="9"/>
  <c r="Q499" i="9" s="1"/>
  <c r="H499" i="9"/>
  <c r="I499" i="9" s="1"/>
  <c r="O498" i="9"/>
  <c r="Q498" i="9" s="1"/>
  <c r="H498" i="9"/>
  <c r="I498" i="9" s="1"/>
  <c r="O497" i="9"/>
  <c r="Q497" i="9" s="1"/>
  <c r="H497" i="9"/>
  <c r="I497" i="9" s="1"/>
  <c r="R497" i="9" s="1"/>
  <c r="O496" i="9"/>
  <c r="Q496" i="9" s="1"/>
  <c r="H496" i="9"/>
  <c r="I496" i="9" s="1"/>
  <c r="R496" i="9" s="1"/>
  <c r="O495" i="9"/>
  <c r="Q495" i="9" s="1"/>
  <c r="R495" i="9" s="1"/>
  <c r="I495" i="9"/>
  <c r="H495" i="9"/>
  <c r="O494" i="9"/>
  <c r="Q494" i="9" s="1"/>
  <c r="R494" i="9" s="1"/>
  <c r="I494" i="9"/>
  <c r="H494" i="9"/>
  <c r="Q493" i="9"/>
  <c r="O493" i="9"/>
  <c r="I493" i="9"/>
  <c r="R493" i="9" s="1"/>
  <c r="H493" i="9"/>
  <c r="Q492" i="9"/>
  <c r="O492" i="9"/>
  <c r="H492" i="9"/>
  <c r="I492" i="9" s="1"/>
  <c r="R492" i="9" s="1"/>
  <c r="O491" i="9"/>
  <c r="Q491" i="9" s="1"/>
  <c r="H491" i="9"/>
  <c r="I491" i="9" s="1"/>
  <c r="O490" i="9"/>
  <c r="Q490" i="9" s="1"/>
  <c r="H490" i="9"/>
  <c r="I490" i="9" s="1"/>
  <c r="R490" i="9" s="1"/>
  <c r="O489" i="9"/>
  <c r="Q489" i="9" s="1"/>
  <c r="H489" i="9"/>
  <c r="I489" i="9" s="1"/>
  <c r="R489" i="9" s="1"/>
  <c r="O488" i="9"/>
  <c r="Q488" i="9" s="1"/>
  <c r="I488" i="9"/>
  <c r="R488" i="9" s="1"/>
  <c r="H488" i="9"/>
  <c r="O487" i="9"/>
  <c r="Q487" i="9" s="1"/>
  <c r="R487" i="9" s="1"/>
  <c r="I487" i="9"/>
  <c r="H487" i="9"/>
  <c r="Q486" i="9"/>
  <c r="R486" i="9" s="1"/>
  <c r="O486" i="9"/>
  <c r="I486" i="9"/>
  <c r="H486" i="9"/>
  <c r="Q485" i="9"/>
  <c r="O485" i="9"/>
  <c r="H485" i="9"/>
  <c r="I485" i="9" s="1"/>
  <c r="R485" i="9" s="1"/>
  <c r="Q484" i="9"/>
  <c r="O484" i="9"/>
  <c r="H484" i="9"/>
  <c r="I484" i="9" s="1"/>
  <c r="R484" i="9" s="1"/>
  <c r="O483" i="9"/>
  <c r="Q483" i="9" s="1"/>
  <c r="H483" i="9"/>
  <c r="I483" i="9" s="1"/>
  <c r="O482" i="9"/>
  <c r="Q482" i="9" s="1"/>
  <c r="H482" i="9"/>
  <c r="I482" i="9" s="1"/>
  <c r="R482" i="9" s="1"/>
  <c r="R481" i="9"/>
  <c r="O481" i="9"/>
  <c r="Q481" i="9" s="1"/>
  <c r="H481" i="9"/>
  <c r="I481" i="9" s="1"/>
  <c r="O480" i="9"/>
  <c r="Q480" i="9" s="1"/>
  <c r="I480" i="9"/>
  <c r="R480" i="9" s="1"/>
  <c r="H480" i="9"/>
  <c r="O479" i="9"/>
  <c r="Q479" i="9" s="1"/>
  <c r="R479" i="9" s="1"/>
  <c r="I479" i="9"/>
  <c r="H479" i="9"/>
  <c r="Q478" i="9"/>
  <c r="R478" i="9" s="1"/>
  <c r="O478" i="9"/>
  <c r="I478" i="9"/>
  <c r="H478" i="9"/>
  <c r="Q477" i="9"/>
  <c r="O477" i="9"/>
  <c r="I477" i="9"/>
  <c r="R477" i="9" s="1"/>
  <c r="H477" i="9"/>
  <c r="Q476" i="9"/>
  <c r="O476" i="9"/>
  <c r="H476" i="9"/>
  <c r="I476" i="9" s="1"/>
  <c r="R476" i="9" s="1"/>
  <c r="Q475" i="9"/>
  <c r="O475" i="9"/>
  <c r="H475" i="9"/>
  <c r="I475" i="9" s="1"/>
  <c r="O474" i="9"/>
  <c r="Q474" i="9" s="1"/>
  <c r="H474" i="9"/>
  <c r="I474" i="9" s="1"/>
  <c r="O473" i="9"/>
  <c r="Q473" i="9" s="1"/>
  <c r="R473" i="9" s="1"/>
  <c r="I473" i="9"/>
  <c r="H473" i="9"/>
  <c r="O472" i="9"/>
  <c r="Q472" i="9" s="1"/>
  <c r="I472" i="9"/>
  <c r="R472" i="9" s="1"/>
  <c r="H472" i="9"/>
  <c r="R471" i="9"/>
  <c r="Q471" i="9"/>
  <c r="O471" i="9"/>
  <c r="I471" i="9"/>
  <c r="H471" i="9"/>
  <c r="Q470" i="9"/>
  <c r="R470" i="9" s="1"/>
  <c r="O470" i="9"/>
  <c r="I470" i="9"/>
  <c r="H470" i="9"/>
  <c r="Q469" i="9"/>
  <c r="O469" i="9"/>
  <c r="I469" i="9"/>
  <c r="R469" i="9" s="1"/>
  <c r="H469" i="9"/>
  <c r="Q468" i="9"/>
  <c r="O468" i="9"/>
  <c r="H468" i="9"/>
  <c r="I468" i="9" s="1"/>
  <c r="R468" i="9" s="1"/>
  <c r="O467" i="9"/>
  <c r="Q467" i="9" s="1"/>
  <c r="H467" i="9"/>
  <c r="I467" i="9" s="1"/>
  <c r="O466" i="9"/>
  <c r="Q466" i="9" s="1"/>
  <c r="H466" i="9"/>
  <c r="I466" i="9" s="1"/>
  <c r="O465" i="9"/>
  <c r="Q465" i="9" s="1"/>
  <c r="R465" i="9" s="1"/>
  <c r="I465" i="9"/>
  <c r="H465" i="9"/>
  <c r="O464" i="9"/>
  <c r="Q464" i="9" s="1"/>
  <c r="I464" i="9"/>
  <c r="H464" i="9"/>
  <c r="R463" i="9"/>
  <c r="Q463" i="9"/>
  <c r="O463" i="9"/>
  <c r="I463" i="9"/>
  <c r="H463" i="9"/>
  <c r="R462" i="9"/>
  <c r="Q462" i="9"/>
  <c r="O462" i="9"/>
  <c r="I462" i="9"/>
  <c r="H462" i="9"/>
  <c r="O461" i="9"/>
  <c r="Q461" i="9" s="1"/>
  <c r="H461" i="9"/>
  <c r="I461" i="9" s="1"/>
  <c r="Q460" i="9"/>
  <c r="O460" i="9"/>
  <c r="H460" i="9"/>
  <c r="I460" i="9" s="1"/>
  <c r="R460" i="9" s="1"/>
  <c r="O459" i="9"/>
  <c r="Q459" i="9" s="1"/>
  <c r="H459" i="9"/>
  <c r="I459" i="9" s="1"/>
  <c r="O458" i="9"/>
  <c r="Q458" i="9" s="1"/>
  <c r="H458" i="9"/>
  <c r="I458" i="9" s="1"/>
  <c r="R458" i="9" s="1"/>
  <c r="R457" i="9"/>
  <c r="O457" i="9"/>
  <c r="Q457" i="9" s="1"/>
  <c r="I457" i="9"/>
  <c r="H457" i="9"/>
  <c r="O456" i="9"/>
  <c r="Q456" i="9" s="1"/>
  <c r="I456" i="9"/>
  <c r="H456" i="9"/>
  <c r="Q455" i="9"/>
  <c r="O455" i="9"/>
  <c r="H455" i="9"/>
  <c r="I455" i="9" s="1"/>
  <c r="R455" i="9" s="1"/>
  <c r="R454" i="9"/>
  <c r="Q454" i="9"/>
  <c r="O454" i="9"/>
  <c r="I454" i="9"/>
  <c r="H454" i="9"/>
  <c r="O453" i="9"/>
  <c r="Q453" i="9" s="1"/>
  <c r="I453" i="9"/>
  <c r="R453" i="9" s="1"/>
  <c r="H453" i="9"/>
  <c r="Q452" i="9"/>
  <c r="O452" i="9"/>
  <c r="I452" i="9"/>
  <c r="R452" i="9" s="1"/>
  <c r="H452" i="9"/>
  <c r="O451" i="9"/>
  <c r="Q451" i="9" s="1"/>
  <c r="H451" i="9"/>
  <c r="I451" i="9" s="1"/>
  <c r="R451" i="9" s="1"/>
  <c r="Q450" i="9"/>
  <c r="O450" i="9"/>
  <c r="H450" i="9"/>
  <c r="I450" i="9" s="1"/>
  <c r="R450" i="9" s="1"/>
  <c r="O449" i="9"/>
  <c r="Q449" i="9" s="1"/>
  <c r="R449" i="9" s="1"/>
  <c r="I449" i="9"/>
  <c r="H449" i="9"/>
  <c r="O448" i="9"/>
  <c r="Q448" i="9" s="1"/>
  <c r="I448" i="9"/>
  <c r="H448" i="9"/>
  <c r="Q447" i="9"/>
  <c r="O447" i="9"/>
  <c r="H447" i="9"/>
  <c r="I447" i="9" s="1"/>
  <c r="R447" i="9" s="1"/>
  <c r="Q446" i="9"/>
  <c r="R446" i="9" s="1"/>
  <c r="O446" i="9"/>
  <c r="I446" i="9"/>
  <c r="H446" i="9"/>
  <c r="O445" i="9"/>
  <c r="Q445" i="9" s="1"/>
  <c r="I445" i="9"/>
  <c r="R445" i="9" s="1"/>
  <c r="H445" i="9"/>
  <c r="Q444" i="9"/>
  <c r="O444" i="9"/>
  <c r="I444" i="9"/>
  <c r="R444" i="9" s="1"/>
  <c r="H444" i="9"/>
  <c r="Q443" i="9"/>
  <c r="O443" i="9"/>
  <c r="H443" i="9"/>
  <c r="I443" i="9" s="1"/>
  <c r="R443" i="9" s="1"/>
  <c r="Q442" i="9"/>
  <c r="O442" i="9"/>
  <c r="H442" i="9"/>
  <c r="I442" i="9" s="1"/>
  <c r="R442" i="9" s="1"/>
  <c r="O441" i="9"/>
  <c r="Q441" i="9" s="1"/>
  <c r="R441" i="9" s="1"/>
  <c r="I441" i="9"/>
  <c r="H441" i="9"/>
  <c r="O440" i="9"/>
  <c r="Q440" i="9" s="1"/>
  <c r="I440" i="9"/>
  <c r="H440" i="9"/>
  <c r="Q439" i="9"/>
  <c r="O439" i="9"/>
  <c r="H439" i="9"/>
  <c r="I439" i="9" s="1"/>
  <c r="R439" i="9" s="1"/>
  <c r="R438" i="9"/>
  <c r="Q438" i="9"/>
  <c r="O438" i="9"/>
  <c r="I438" i="9"/>
  <c r="H438" i="9"/>
  <c r="O437" i="9"/>
  <c r="Q437" i="9" s="1"/>
  <c r="H437" i="9"/>
  <c r="I437" i="9" s="1"/>
  <c r="R437" i="9" s="1"/>
  <c r="Q436" i="9"/>
  <c r="O436" i="9"/>
  <c r="I436" i="9"/>
  <c r="R436" i="9" s="1"/>
  <c r="H436" i="9"/>
  <c r="O435" i="9"/>
  <c r="Q435" i="9" s="1"/>
  <c r="H435" i="9"/>
  <c r="I435" i="9" s="1"/>
  <c r="Q434" i="9"/>
  <c r="O434" i="9"/>
  <c r="H434" i="9"/>
  <c r="I434" i="9" s="1"/>
  <c r="R434" i="9" s="1"/>
  <c r="O433" i="9"/>
  <c r="Q433" i="9" s="1"/>
  <c r="R433" i="9" s="1"/>
  <c r="I433" i="9"/>
  <c r="H433" i="9"/>
  <c r="O432" i="9"/>
  <c r="Q432" i="9" s="1"/>
  <c r="I432" i="9"/>
  <c r="R432" i="9" s="1"/>
  <c r="H432" i="9"/>
  <c r="Q431" i="9"/>
  <c r="O431" i="9"/>
  <c r="H431" i="9"/>
  <c r="I431" i="9" s="1"/>
  <c r="R431" i="9" s="1"/>
  <c r="Q430" i="9"/>
  <c r="R430" i="9" s="1"/>
  <c r="O430" i="9"/>
  <c r="I430" i="9"/>
  <c r="H430" i="9"/>
  <c r="O429" i="9"/>
  <c r="Q429" i="9" s="1"/>
  <c r="I429" i="9"/>
  <c r="R429" i="9" s="1"/>
  <c r="H429" i="9"/>
  <c r="Q428" i="9"/>
  <c r="O428" i="9"/>
  <c r="I428" i="9"/>
  <c r="R428" i="9" s="1"/>
  <c r="H428" i="9"/>
  <c r="Q427" i="9"/>
  <c r="O427" i="9"/>
  <c r="H427" i="9"/>
  <c r="I427" i="9" s="1"/>
  <c r="Q426" i="9"/>
  <c r="O426" i="9"/>
  <c r="H426" i="9"/>
  <c r="I426" i="9" s="1"/>
  <c r="R426" i="9" s="1"/>
  <c r="R425" i="9"/>
  <c r="O425" i="9"/>
  <c r="Q425" i="9" s="1"/>
  <c r="I425" i="9"/>
  <c r="H425" i="9"/>
  <c r="O424" i="9"/>
  <c r="Q424" i="9" s="1"/>
  <c r="I424" i="9"/>
  <c r="H424" i="9"/>
  <c r="Q423" i="9"/>
  <c r="O423" i="9"/>
  <c r="H423" i="9"/>
  <c r="I423" i="9" s="1"/>
  <c r="R423" i="9" s="1"/>
  <c r="R422" i="9"/>
  <c r="Q422" i="9"/>
  <c r="O422" i="9"/>
  <c r="I422" i="9"/>
  <c r="H422" i="9"/>
  <c r="O421" i="9"/>
  <c r="Q421" i="9" s="1"/>
  <c r="I421" i="9"/>
  <c r="R421" i="9" s="1"/>
  <c r="H421" i="9"/>
  <c r="Q420" i="9"/>
  <c r="O420" i="9"/>
  <c r="I420" i="9"/>
  <c r="H420" i="9"/>
  <c r="O419" i="9"/>
  <c r="Q419" i="9" s="1"/>
  <c r="H419" i="9"/>
  <c r="I419" i="9" s="1"/>
  <c r="Q418" i="9"/>
  <c r="O418" i="9"/>
  <c r="H418" i="9"/>
  <c r="I418" i="9" s="1"/>
  <c r="R418" i="9" s="1"/>
  <c r="R417" i="9"/>
  <c r="O417" i="9"/>
  <c r="Q417" i="9" s="1"/>
  <c r="I417" i="9"/>
  <c r="H417" i="9"/>
  <c r="O416" i="9"/>
  <c r="Q416" i="9" s="1"/>
  <c r="I416" i="9"/>
  <c r="H416" i="9"/>
  <c r="R415" i="9"/>
  <c r="Q415" i="9"/>
  <c r="O415" i="9"/>
  <c r="H415" i="9"/>
  <c r="I415" i="9" s="1"/>
  <c r="Q414" i="9"/>
  <c r="O414" i="9"/>
  <c r="I414" i="9"/>
  <c r="H414" i="9"/>
  <c r="O413" i="9"/>
  <c r="Q413" i="9" s="1"/>
  <c r="I413" i="9"/>
  <c r="R413" i="9" s="1"/>
  <c r="H413" i="9"/>
  <c r="Q412" i="9"/>
  <c r="O412" i="9"/>
  <c r="I412" i="9"/>
  <c r="R412" i="9" s="1"/>
  <c r="H412" i="9"/>
  <c r="O411" i="9"/>
  <c r="Q411" i="9" s="1"/>
  <c r="H411" i="9"/>
  <c r="I411" i="9" s="1"/>
  <c r="R411" i="9" s="1"/>
  <c r="Q410" i="9"/>
  <c r="O410" i="9"/>
  <c r="H410" i="9"/>
  <c r="I410" i="9" s="1"/>
  <c r="R410" i="9" s="1"/>
  <c r="R409" i="9"/>
  <c r="O409" i="9"/>
  <c r="Q409" i="9" s="1"/>
  <c r="I409" i="9"/>
  <c r="H409" i="9"/>
  <c r="O408" i="9"/>
  <c r="Q408" i="9" s="1"/>
  <c r="I408" i="9"/>
  <c r="H408" i="9"/>
  <c r="R407" i="9"/>
  <c r="Q407" i="9"/>
  <c r="O407" i="9"/>
  <c r="H407" i="9"/>
  <c r="I407" i="9" s="1"/>
  <c r="Q406" i="9"/>
  <c r="R406" i="9" s="1"/>
  <c r="O406" i="9"/>
  <c r="I406" i="9"/>
  <c r="H406" i="9"/>
  <c r="O405" i="9"/>
  <c r="Q405" i="9" s="1"/>
  <c r="I405" i="9"/>
  <c r="H405" i="9"/>
  <c r="Q404" i="9"/>
  <c r="O404" i="9"/>
  <c r="I404" i="9"/>
  <c r="H404" i="9"/>
  <c r="O403" i="9"/>
  <c r="Q403" i="9" s="1"/>
  <c r="H403" i="9"/>
  <c r="I403" i="9" s="1"/>
  <c r="Q402" i="9"/>
  <c r="O402" i="9"/>
  <c r="H402" i="9"/>
  <c r="I402" i="9" s="1"/>
  <c r="R402" i="9" s="1"/>
  <c r="O401" i="9"/>
  <c r="Q401" i="9" s="1"/>
  <c r="R401" i="9" s="1"/>
  <c r="I401" i="9"/>
  <c r="H401" i="9"/>
  <c r="O400" i="9"/>
  <c r="Q400" i="9" s="1"/>
  <c r="I400" i="9"/>
  <c r="H400" i="9"/>
  <c r="R399" i="9"/>
  <c r="Q399" i="9"/>
  <c r="O399" i="9"/>
  <c r="H399" i="9"/>
  <c r="I399" i="9" s="1"/>
  <c r="Q398" i="9"/>
  <c r="O398" i="9"/>
  <c r="I398" i="9"/>
  <c r="R398" i="9" s="1"/>
  <c r="H398" i="9"/>
  <c r="O397" i="9"/>
  <c r="Q397" i="9" s="1"/>
  <c r="H397" i="9"/>
  <c r="I397" i="9" s="1"/>
  <c r="R397" i="9" s="1"/>
  <c r="Q396" i="9"/>
  <c r="O396" i="9"/>
  <c r="I396" i="9"/>
  <c r="H396" i="9"/>
  <c r="Q395" i="9"/>
  <c r="O395" i="9"/>
  <c r="H395" i="9"/>
  <c r="I395" i="9" s="1"/>
  <c r="Q394" i="9"/>
  <c r="O394" i="9"/>
  <c r="H394" i="9"/>
  <c r="I394" i="9" s="1"/>
  <c r="R394" i="9" s="1"/>
  <c r="O393" i="9"/>
  <c r="Q393" i="9" s="1"/>
  <c r="R393" i="9" s="1"/>
  <c r="I393" i="9"/>
  <c r="H393" i="9"/>
  <c r="O392" i="9"/>
  <c r="Q392" i="9" s="1"/>
  <c r="I392" i="9"/>
  <c r="R392" i="9" s="1"/>
  <c r="H392" i="9"/>
  <c r="Q391" i="9"/>
  <c r="O391" i="9"/>
  <c r="H391" i="9"/>
  <c r="I391" i="9" s="1"/>
  <c r="R391" i="9" s="1"/>
  <c r="Q390" i="9"/>
  <c r="O390" i="9"/>
  <c r="I390" i="9"/>
  <c r="R390" i="9" s="1"/>
  <c r="H390" i="9"/>
  <c r="O389" i="9"/>
  <c r="Q389" i="9" s="1"/>
  <c r="H389" i="9"/>
  <c r="I389" i="9" s="1"/>
  <c r="R389" i="9" s="1"/>
  <c r="Q388" i="9"/>
  <c r="O388" i="9"/>
  <c r="I388" i="9"/>
  <c r="R388" i="9" s="1"/>
  <c r="H388" i="9"/>
  <c r="Q387" i="9"/>
  <c r="O387" i="9"/>
  <c r="H387" i="9"/>
  <c r="I387" i="9" s="1"/>
  <c r="Q386" i="9"/>
  <c r="O386" i="9"/>
  <c r="H386" i="9"/>
  <c r="I386" i="9" s="1"/>
  <c r="R386" i="9" s="1"/>
  <c r="O385" i="9"/>
  <c r="Q385" i="9" s="1"/>
  <c r="R385" i="9" s="1"/>
  <c r="I385" i="9"/>
  <c r="H385" i="9"/>
  <c r="O384" i="9"/>
  <c r="Q384" i="9" s="1"/>
  <c r="I384" i="9"/>
  <c r="R384" i="9" s="1"/>
  <c r="H384" i="9"/>
  <c r="Q383" i="9"/>
  <c r="O383" i="9"/>
  <c r="H383" i="9"/>
  <c r="I383" i="9" s="1"/>
  <c r="R383" i="9" s="1"/>
  <c r="Q382" i="9"/>
  <c r="R382" i="9" s="1"/>
  <c r="O382" i="9"/>
  <c r="I382" i="9"/>
  <c r="H382" i="9"/>
  <c r="O381" i="9"/>
  <c r="Q381" i="9" s="1"/>
  <c r="I381" i="9"/>
  <c r="H381" i="9"/>
  <c r="Q380" i="9"/>
  <c r="O380" i="9"/>
  <c r="I380" i="9"/>
  <c r="R380" i="9" s="1"/>
  <c r="H380" i="9"/>
  <c r="O379" i="9"/>
  <c r="Q379" i="9" s="1"/>
  <c r="H379" i="9"/>
  <c r="I379" i="9" s="1"/>
  <c r="Q378" i="9"/>
  <c r="O378" i="9"/>
  <c r="H378" i="9"/>
  <c r="I378" i="9" s="1"/>
  <c r="R378" i="9" s="1"/>
  <c r="R377" i="9"/>
  <c r="O377" i="9"/>
  <c r="Q377" i="9" s="1"/>
  <c r="I377" i="9"/>
  <c r="H377" i="9"/>
  <c r="O376" i="9"/>
  <c r="Q376" i="9" s="1"/>
  <c r="I376" i="9"/>
  <c r="H376" i="9"/>
  <c r="R375" i="9"/>
  <c r="Q375" i="9"/>
  <c r="O375" i="9"/>
  <c r="H375" i="9"/>
  <c r="I375" i="9" s="1"/>
  <c r="R374" i="9"/>
  <c r="Q374" i="9"/>
  <c r="O374" i="9"/>
  <c r="I374" i="9"/>
  <c r="H374" i="9"/>
  <c r="O373" i="9"/>
  <c r="Q373" i="9" s="1"/>
  <c r="H373" i="9"/>
  <c r="I373" i="9" s="1"/>
  <c r="Q372" i="9"/>
  <c r="O372" i="9"/>
  <c r="I372" i="9"/>
  <c r="R372" i="9" s="1"/>
  <c r="H372" i="9"/>
  <c r="O371" i="9"/>
  <c r="Q371" i="9" s="1"/>
  <c r="H371" i="9"/>
  <c r="I371" i="9" s="1"/>
  <c r="Q370" i="9"/>
  <c r="O370" i="9"/>
  <c r="H370" i="9"/>
  <c r="I370" i="9" s="1"/>
  <c r="R370" i="9" s="1"/>
  <c r="R369" i="9"/>
  <c r="O369" i="9"/>
  <c r="Q369" i="9" s="1"/>
  <c r="I369" i="9"/>
  <c r="H369" i="9"/>
  <c r="O368" i="9"/>
  <c r="Q368" i="9" s="1"/>
  <c r="I368" i="9"/>
  <c r="R368" i="9" s="1"/>
  <c r="H368" i="9"/>
  <c r="R367" i="9"/>
  <c r="Q367" i="9"/>
  <c r="O367" i="9"/>
  <c r="H367" i="9"/>
  <c r="I367" i="9" s="1"/>
  <c r="R366" i="9"/>
  <c r="Q366" i="9"/>
  <c r="O366" i="9"/>
  <c r="I366" i="9"/>
  <c r="H366" i="9"/>
  <c r="O365" i="9"/>
  <c r="Q365" i="9" s="1"/>
  <c r="H365" i="9"/>
  <c r="I365" i="9" s="1"/>
  <c r="Q364" i="9"/>
  <c r="O364" i="9"/>
  <c r="I364" i="9"/>
  <c r="H364" i="9"/>
  <c r="O363" i="9"/>
  <c r="Q363" i="9" s="1"/>
  <c r="H363" i="9"/>
  <c r="I363" i="9" s="1"/>
  <c r="Q362" i="9"/>
  <c r="O362" i="9"/>
  <c r="H362" i="9"/>
  <c r="I362" i="9" s="1"/>
  <c r="R362" i="9" s="1"/>
  <c r="O361" i="9"/>
  <c r="Q361" i="9" s="1"/>
  <c r="R361" i="9" s="1"/>
  <c r="I361" i="9"/>
  <c r="H361" i="9"/>
  <c r="O360" i="9"/>
  <c r="Q360" i="9" s="1"/>
  <c r="I360" i="9"/>
  <c r="R360" i="9" s="1"/>
  <c r="H360" i="9"/>
  <c r="Q359" i="9"/>
  <c r="O359" i="9"/>
  <c r="H359" i="9"/>
  <c r="I359" i="9" s="1"/>
  <c r="R359" i="9" s="1"/>
  <c r="Q358" i="9"/>
  <c r="O358" i="9"/>
  <c r="I358" i="9"/>
  <c r="R358" i="9" s="1"/>
  <c r="H358" i="9"/>
  <c r="O357" i="9"/>
  <c r="Q357" i="9" s="1"/>
  <c r="H357" i="9"/>
  <c r="I357" i="9" s="1"/>
  <c r="R357" i="9" s="1"/>
  <c r="Q356" i="9"/>
  <c r="O356" i="9"/>
  <c r="I356" i="9"/>
  <c r="R356" i="9" s="1"/>
  <c r="H356" i="9"/>
  <c r="O355" i="9"/>
  <c r="Q355" i="9" s="1"/>
  <c r="H355" i="9"/>
  <c r="I355" i="9" s="1"/>
  <c r="R354" i="9"/>
  <c r="Q354" i="9"/>
  <c r="O354" i="9"/>
  <c r="H354" i="9"/>
  <c r="I354" i="9" s="1"/>
  <c r="R353" i="9"/>
  <c r="O353" i="9"/>
  <c r="Q353" i="9" s="1"/>
  <c r="I353" i="9"/>
  <c r="H353" i="9"/>
  <c r="O352" i="9"/>
  <c r="Q352" i="9" s="1"/>
  <c r="I352" i="9"/>
  <c r="H352" i="9"/>
  <c r="Q351" i="9"/>
  <c r="R351" i="9" s="1"/>
  <c r="O351" i="9"/>
  <c r="H351" i="9"/>
  <c r="I351" i="9" s="1"/>
  <c r="Q350" i="9"/>
  <c r="R350" i="9" s="1"/>
  <c r="O350" i="9"/>
  <c r="H350" i="9"/>
  <c r="I350" i="9" s="1"/>
  <c r="O349" i="9"/>
  <c r="Q349" i="9" s="1"/>
  <c r="H349" i="9"/>
  <c r="I349" i="9" s="1"/>
  <c r="R349" i="9" s="1"/>
  <c r="Q348" i="9"/>
  <c r="O348" i="9"/>
  <c r="I348" i="9"/>
  <c r="H348" i="9"/>
  <c r="Q347" i="9"/>
  <c r="O347" i="9"/>
  <c r="H347" i="9"/>
  <c r="I347" i="9" s="1"/>
  <c r="Q346" i="9"/>
  <c r="O346" i="9"/>
  <c r="H346" i="9"/>
  <c r="I346" i="9" s="1"/>
  <c r="R346" i="9" s="1"/>
  <c r="O345" i="9"/>
  <c r="Q345" i="9" s="1"/>
  <c r="I345" i="9"/>
  <c r="R345" i="9" s="1"/>
  <c r="H345" i="9"/>
  <c r="O344" i="9"/>
  <c r="Q344" i="9" s="1"/>
  <c r="I344" i="9"/>
  <c r="R344" i="9" s="1"/>
  <c r="H344" i="9"/>
  <c r="Q343" i="9"/>
  <c r="O343" i="9"/>
  <c r="H343" i="9"/>
  <c r="I343" i="9" s="1"/>
  <c r="R343" i="9" s="1"/>
  <c r="Q342" i="9"/>
  <c r="O342" i="9"/>
  <c r="H342" i="9"/>
  <c r="I342" i="9" s="1"/>
  <c r="R342" i="9" s="1"/>
  <c r="O341" i="9"/>
  <c r="Q341" i="9" s="1"/>
  <c r="I341" i="9"/>
  <c r="H341" i="9"/>
  <c r="O340" i="9"/>
  <c r="Q340" i="9" s="1"/>
  <c r="I340" i="9"/>
  <c r="R340" i="9" s="1"/>
  <c r="H340" i="9"/>
  <c r="O339" i="9"/>
  <c r="Q339" i="9" s="1"/>
  <c r="H339" i="9"/>
  <c r="I339" i="9" s="1"/>
  <c r="R339" i="9" s="1"/>
  <c r="Q338" i="9"/>
  <c r="O338" i="9"/>
  <c r="H338" i="9"/>
  <c r="I338" i="9" s="1"/>
  <c r="R338" i="9" s="1"/>
  <c r="O337" i="9"/>
  <c r="Q337" i="9" s="1"/>
  <c r="H337" i="9"/>
  <c r="I337" i="9" s="1"/>
  <c r="R337" i="9" s="1"/>
  <c r="O336" i="9"/>
  <c r="Q336" i="9" s="1"/>
  <c r="I336" i="9"/>
  <c r="R336" i="9" s="1"/>
  <c r="H336" i="9"/>
  <c r="Q335" i="9"/>
  <c r="R335" i="9" s="1"/>
  <c r="O335" i="9"/>
  <c r="H335" i="9"/>
  <c r="I335" i="9" s="1"/>
  <c r="Q334" i="9"/>
  <c r="O334" i="9"/>
  <c r="I334" i="9"/>
  <c r="R334" i="9" s="1"/>
  <c r="H334" i="9"/>
  <c r="R333" i="9"/>
  <c r="O333" i="9"/>
  <c r="Q333" i="9" s="1"/>
  <c r="H333" i="9"/>
  <c r="I333" i="9" s="1"/>
  <c r="O332" i="9"/>
  <c r="Q332" i="9" s="1"/>
  <c r="I332" i="9"/>
  <c r="H332" i="9"/>
  <c r="Q331" i="9"/>
  <c r="O331" i="9"/>
  <c r="H331" i="9"/>
  <c r="I331" i="9" s="1"/>
  <c r="R331" i="9" s="1"/>
  <c r="Q330" i="9"/>
  <c r="O330" i="9"/>
  <c r="H330" i="9"/>
  <c r="I330" i="9" s="1"/>
  <c r="R330" i="9" s="1"/>
  <c r="O329" i="9"/>
  <c r="Q329" i="9" s="1"/>
  <c r="H329" i="9"/>
  <c r="I329" i="9" s="1"/>
  <c r="R329" i="9" s="1"/>
  <c r="O328" i="9"/>
  <c r="Q328" i="9" s="1"/>
  <c r="I328" i="9"/>
  <c r="H328" i="9"/>
  <c r="R327" i="9"/>
  <c r="Q327" i="9"/>
  <c r="O327" i="9"/>
  <c r="H327" i="9"/>
  <c r="I327" i="9" s="1"/>
  <c r="Q326" i="9"/>
  <c r="R326" i="9" s="1"/>
  <c r="O326" i="9"/>
  <c r="H326" i="9"/>
  <c r="I326" i="9" s="1"/>
  <c r="R325" i="9"/>
  <c r="O325" i="9"/>
  <c r="Q325" i="9" s="1"/>
  <c r="H325" i="9"/>
  <c r="I325" i="9" s="1"/>
  <c r="Q324" i="9"/>
  <c r="O324" i="9"/>
  <c r="I324" i="9"/>
  <c r="H324" i="9"/>
  <c r="O323" i="9"/>
  <c r="Q323" i="9" s="1"/>
  <c r="H323" i="9"/>
  <c r="I323" i="9" s="1"/>
  <c r="R322" i="9"/>
  <c r="Q322" i="9"/>
  <c r="O322" i="9"/>
  <c r="H322" i="9"/>
  <c r="I322" i="9" s="1"/>
  <c r="O321" i="9"/>
  <c r="Q321" i="9" s="1"/>
  <c r="I321" i="9"/>
  <c r="R321" i="9" s="1"/>
  <c r="H321" i="9"/>
  <c r="O320" i="9"/>
  <c r="Q320" i="9" s="1"/>
  <c r="I320" i="9"/>
  <c r="H320" i="9"/>
  <c r="Q319" i="9"/>
  <c r="O319" i="9"/>
  <c r="H319" i="9"/>
  <c r="I319" i="9" s="1"/>
  <c r="Q318" i="9"/>
  <c r="O318" i="9"/>
  <c r="H318" i="9"/>
  <c r="I318" i="9" s="1"/>
  <c r="O317" i="9"/>
  <c r="Q317" i="9" s="1"/>
  <c r="I317" i="9"/>
  <c r="R317" i="9" s="1"/>
  <c r="H317" i="9"/>
  <c r="O316" i="9"/>
  <c r="Q316" i="9" s="1"/>
  <c r="I316" i="9"/>
  <c r="H316" i="9"/>
  <c r="O315" i="9"/>
  <c r="Q315" i="9" s="1"/>
  <c r="H315" i="9"/>
  <c r="I315" i="9" s="1"/>
  <c r="R315" i="9" s="1"/>
  <c r="Q314" i="9"/>
  <c r="R314" i="9" s="1"/>
  <c r="O314" i="9"/>
  <c r="H314" i="9"/>
  <c r="I314" i="9" s="1"/>
  <c r="O313" i="9"/>
  <c r="Q313" i="9" s="1"/>
  <c r="I313" i="9"/>
  <c r="H313" i="9"/>
  <c r="O312" i="9"/>
  <c r="Q312" i="9" s="1"/>
  <c r="I312" i="9"/>
  <c r="R312" i="9" s="1"/>
  <c r="H312" i="9"/>
  <c r="O311" i="9"/>
  <c r="Q311" i="9" s="1"/>
  <c r="H311" i="9"/>
  <c r="I311" i="9" s="1"/>
  <c r="R311" i="9" s="1"/>
  <c r="Q310" i="9"/>
  <c r="O310" i="9"/>
  <c r="I310" i="9"/>
  <c r="R310" i="9" s="1"/>
  <c r="H310" i="9"/>
  <c r="O309" i="9"/>
  <c r="Q309" i="9" s="1"/>
  <c r="H309" i="9"/>
  <c r="I309" i="9" s="1"/>
  <c r="R309" i="9" s="1"/>
  <c r="O308" i="9"/>
  <c r="Q308" i="9" s="1"/>
  <c r="I308" i="9"/>
  <c r="H308" i="9"/>
  <c r="O307" i="9"/>
  <c r="Q307" i="9" s="1"/>
  <c r="H307" i="9"/>
  <c r="I307" i="9" s="1"/>
  <c r="Q306" i="9"/>
  <c r="O306" i="9"/>
  <c r="H306" i="9"/>
  <c r="I306" i="9" s="1"/>
  <c r="R306" i="9" s="1"/>
  <c r="O305" i="9"/>
  <c r="Q305" i="9" s="1"/>
  <c r="I305" i="9"/>
  <c r="R305" i="9" s="1"/>
  <c r="H305" i="9"/>
  <c r="O304" i="9"/>
  <c r="Q304" i="9" s="1"/>
  <c r="I304" i="9"/>
  <c r="H304" i="9"/>
  <c r="O303" i="9"/>
  <c r="Q303" i="9" s="1"/>
  <c r="R303" i="9" s="1"/>
  <c r="H303" i="9"/>
  <c r="I303" i="9" s="1"/>
  <c r="Q302" i="9"/>
  <c r="O302" i="9"/>
  <c r="H302" i="9"/>
  <c r="I302" i="9" s="1"/>
  <c r="R302" i="9" s="1"/>
  <c r="O301" i="9"/>
  <c r="Q301" i="9" s="1"/>
  <c r="H301" i="9"/>
  <c r="I301" i="9" s="1"/>
  <c r="R301" i="9" s="1"/>
  <c r="Q300" i="9"/>
  <c r="O300" i="9"/>
  <c r="I300" i="9"/>
  <c r="H300" i="9"/>
  <c r="Q299" i="9"/>
  <c r="O299" i="9"/>
  <c r="H299" i="9"/>
  <c r="I299" i="9" s="1"/>
  <c r="R299" i="9" s="1"/>
  <c r="R298" i="9"/>
  <c r="Q298" i="9"/>
  <c r="O298" i="9"/>
  <c r="I298" i="9"/>
  <c r="H298" i="9"/>
  <c r="O297" i="9"/>
  <c r="Q297" i="9" s="1"/>
  <c r="H297" i="9"/>
  <c r="I297" i="9" s="1"/>
  <c r="R297" i="9" s="1"/>
  <c r="O296" i="9"/>
  <c r="Q296" i="9" s="1"/>
  <c r="I296" i="9"/>
  <c r="R296" i="9" s="1"/>
  <c r="H296" i="9"/>
  <c r="R295" i="9"/>
  <c r="O295" i="9"/>
  <c r="Q295" i="9" s="1"/>
  <c r="H295" i="9"/>
  <c r="I295" i="9" s="1"/>
  <c r="Q294" i="9"/>
  <c r="O294" i="9"/>
  <c r="H294" i="9"/>
  <c r="I294" i="9" s="1"/>
  <c r="R294" i="9" s="1"/>
  <c r="O293" i="9"/>
  <c r="Q293" i="9" s="1"/>
  <c r="I293" i="9"/>
  <c r="H293" i="9"/>
  <c r="O292" i="9"/>
  <c r="Q292" i="9" s="1"/>
  <c r="I292" i="9"/>
  <c r="R292" i="9" s="1"/>
  <c r="H292" i="9"/>
  <c r="O291" i="9"/>
  <c r="Q291" i="9" s="1"/>
  <c r="R291" i="9" s="1"/>
  <c r="H291" i="9"/>
  <c r="I291" i="9" s="1"/>
  <c r="Q290" i="9"/>
  <c r="O290" i="9"/>
  <c r="I290" i="9"/>
  <c r="H290" i="9"/>
  <c r="R289" i="9"/>
  <c r="O289" i="9"/>
  <c r="Q289" i="9" s="1"/>
  <c r="H289" i="9"/>
  <c r="I289" i="9" s="1"/>
  <c r="O288" i="9"/>
  <c r="Q288" i="9" s="1"/>
  <c r="I288" i="9"/>
  <c r="H288" i="9"/>
  <c r="Q287" i="9"/>
  <c r="R287" i="9" s="1"/>
  <c r="O287" i="9"/>
  <c r="H287" i="9"/>
  <c r="I287" i="9" s="1"/>
  <c r="Q286" i="9"/>
  <c r="R286" i="9" s="1"/>
  <c r="O286" i="9"/>
  <c r="H286" i="9"/>
  <c r="I286" i="9" s="1"/>
  <c r="R285" i="9"/>
  <c r="O285" i="9"/>
  <c r="Q285" i="9" s="1"/>
  <c r="H285" i="9"/>
  <c r="I285" i="9" s="1"/>
  <c r="O284" i="9"/>
  <c r="Q284" i="9" s="1"/>
  <c r="I284" i="9"/>
  <c r="H284" i="9"/>
  <c r="O283" i="9"/>
  <c r="Q283" i="9" s="1"/>
  <c r="H283" i="9"/>
  <c r="I283" i="9" s="1"/>
  <c r="Q282" i="9"/>
  <c r="O282" i="9"/>
  <c r="I282" i="9"/>
  <c r="R282" i="9" s="1"/>
  <c r="H282" i="9"/>
  <c r="O281" i="9"/>
  <c r="Q281" i="9" s="1"/>
  <c r="I281" i="9"/>
  <c r="R281" i="9" s="1"/>
  <c r="H281" i="9"/>
  <c r="Q280" i="9"/>
  <c r="O280" i="9"/>
  <c r="I280" i="9"/>
  <c r="R280" i="9" s="1"/>
  <c r="H280" i="9"/>
  <c r="O279" i="9"/>
  <c r="Q279" i="9" s="1"/>
  <c r="H279" i="9"/>
  <c r="I279" i="9" s="1"/>
  <c r="R278" i="9"/>
  <c r="Q278" i="9"/>
  <c r="O278" i="9"/>
  <c r="I278" i="9"/>
  <c r="H278" i="9"/>
  <c r="O277" i="9"/>
  <c r="Q277" i="9" s="1"/>
  <c r="I277" i="9"/>
  <c r="H277" i="9"/>
  <c r="O276" i="9"/>
  <c r="Q276" i="9" s="1"/>
  <c r="I276" i="9"/>
  <c r="H276" i="9"/>
  <c r="O275" i="9"/>
  <c r="Q275" i="9" s="1"/>
  <c r="I275" i="9"/>
  <c r="R275" i="9" s="1"/>
  <c r="H275" i="9"/>
  <c r="Q274" i="9"/>
  <c r="R274" i="9" s="1"/>
  <c r="O274" i="9"/>
  <c r="H274" i="9"/>
  <c r="I274" i="9" s="1"/>
  <c r="Q273" i="9"/>
  <c r="O273" i="9"/>
  <c r="I273" i="9"/>
  <c r="R273" i="9" s="1"/>
  <c r="H273" i="9"/>
  <c r="O272" i="9"/>
  <c r="Q272" i="9" s="1"/>
  <c r="I272" i="9"/>
  <c r="R272" i="9" s="1"/>
  <c r="H272" i="9"/>
  <c r="O271" i="9"/>
  <c r="Q271" i="9" s="1"/>
  <c r="H271" i="9"/>
  <c r="I271" i="9" s="1"/>
  <c r="O270" i="9"/>
  <c r="Q270" i="9" s="1"/>
  <c r="H270" i="9"/>
  <c r="I270" i="9" s="1"/>
  <c r="R270" i="9" s="1"/>
  <c r="O269" i="9"/>
  <c r="Q269" i="9" s="1"/>
  <c r="H269" i="9"/>
  <c r="I269" i="9" s="1"/>
  <c r="R269" i="9" s="1"/>
  <c r="O268" i="9"/>
  <c r="Q268" i="9" s="1"/>
  <c r="I268" i="9"/>
  <c r="R268" i="9" s="1"/>
  <c r="H268" i="9"/>
  <c r="O267" i="9"/>
  <c r="Q267" i="9" s="1"/>
  <c r="I267" i="9"/>
  <c r="R267" i="9" s="1"/>
  <c r="H267" i="9"/>
  <c r="Q266" i="9"/>
  <c r="O266" i="9"/>
  <c r="H266" i="9"/>
  <c r="I266" i="9" s="1"/>
  <c r="R266" i="9" s="1"/>
  <c r="Q265" i="9"/>
  <c r="O265" i="9"/>
  <c r="I265" i="9"/>
  <c r="R265" i="9" s="1"/>
  <c r="H265" i="9"/>
  <c r="O264" i="9"/>
  <c r="Q264" i="9" s="1"/>
  <c r="H264" i="9"/>
  <c r="I264" i="9" s="1"/>
  <c r="R264" i="9" s="1"/>
  <c r="O263" i="9"/>
  <c r="Q263" i="9" s="1"/>
  <c r="H263" i="9"/>
  <c r="I263" i="9" s="1"/>
  <c r="R263" i="9" s="1"/>
  <c r="Q262" i="9"/>
  <c r="O262" i="9"/>
  <c r="H262" i="9"/>
  <c r="I262" i="9" s="1"/>
  <c r="R262" i="9" s="1"/>
  <c r="R261" i="9"/>
  <c r="O261" i="9"/>
  <c r="Q261" i="9" s="1"/>
  <c r="H261" i="9"/>
  <c r="I261" i="9" s="1"/>
  <c r="R260" i="9"/>
  <c r="O260" i="9"/>
  <c r="Q260" i="9" s="1"/>
  <c r="I260" i="9"/>
  <c r="H260" i="9"/>
  <c r="Q259" i="9"/>
  <c r="O259" i="9"/>
  <c r="I259" i="9"/>
  <c r="H259" i="9"/>
  <c r="R258" i="9"/>
  <c r="Q258" i="9"/>
  <c r="O258" i="9"/>
  <c r="H258" i="9"/>
  <c r="I258" i="9" s="1"/>
  <c r="Q257" i="9"/>
  <c r="O257" i="9"/>
  <c r="H257" i="9"/>
  <c r="I257" i="9" s="1"/>
  <c r="R257" i="9" s="1"/>
  <c r="O256" i="9"/>
  <c r="Q256" i="9" s="1"/>
  <c r="H256" i="9"/>
  <c r="I256" i="9" s="1"/>
  <c r="R256" i="9" s="1"/>
  <c r="Q255" i="9"/>
  <c r="O255" i="9"/>
  <c r="H255" i="9"/>
  <c r="I255" i="9" s="1"/>
  <c r="R254" i="9"/>
  <c r="Q254" i="9"/>
  <c r="O254" i="9"/>
  <c r="H254" i="9"/>
  <c r="I254" i="9" s="1"/>
  <c r="O253" i="9"/>
  <c r="Q253" i="9" s="1"/>
  <c r="H253" i="9"/>
  <c r="I253" i="9" s="1"/>
  <c r="R253" i="9" s="1"/>
  <c r="O252" i="9"/>
  <c r="Q252" i="9" s="1"/>
  <c r="R252" i="9" s="1"/>
  <c r="I252" i="9"/>
  <c r="H252" i="9"/>
  <c r="O251" i="9"/>
  <c r="Q251" i="9" s="1"/>
  <c r="I251" i="9"/>
  <c r="H251" i="9"/>
  <c r="Q250" i="9"/>
  <c r="R250" i="9" s="1"/>
  <c r="O250" i="9"/>
  <c r="H250" i="9"/>
  <c r="I250" i="9" s="1"/>
  <c r="Q249" i="9"/>
  <c r="O249" i="9"/>
  <c r="H249" i="9"/>
  <c r="I249" i="9" s="1"/>
  <c r="R249" i="9" s="1"/>
  <c r="O248" i="9"/>
  <c r="Q248" i="9" s="1"/>
  <c r="I248" i="9"/>
  <c r="R248" i="9" s="1"/>
  <c r="H248" i="9"/>
  <c r="Q247" i="9"/>
  <c r="O247" i="9"/>
  <c r="H247" i="9"/>
  <c r="I247" i="9" s="1"/>
  <c r="Q246" i="9"/>
  <c r="O246" i="9"/>
  <c r="H246" i="9"/>
  <c r="I246" i="9" s="1"/>
  <c r="O245" i="9"/>
  <c r="Q245" i="9" s="1"/>
  <c r="I245" i="9"/>
  <c r="H245" i="9"/>
  <c r="O244" i="9"/>
  <c r="Q244" i="9" s="1"/>
  <c r="I244" i="9"/>
  <c r="R244" i="9" s="1"/>
  <c r="H244" i="9"/>
  <c r="O243" i="9"/>
  <c r="Q243" i="9" s="1"/>
  <c r="I243" i="9"/>
  <c r="H243" i="9"/>
  <c r="Q242" i="9"/>
  <c r="O242" i="9"/>
  <c r="H242" i="9"/>
  <c r="I242" i="9" s="1"/>
  <c r="Q241" i="9"/>
  <c r="O241" i="9"/>
  <c r="H241" i="9"/>
  <c r="I241" i="9" s="1"/>
  <c r="R241" i="9" s="1"/>
  <c r="O240" i="9"/>
  <c r="Q240" i="9" s="1"/>
  <c r="I240" i="9"/>
  <c r="R240" i="9" s="1"/>
  <c r="H240" i="9"/>
  <c r="O239" i="9"/>
  <c r="Q239" i="9" s="1"/>
  <c r="H239" i="9"/>
  <c r="I239" i="9" s="1"/>
  <c r="O238" i="9"/>
  <c r="Q238" i="9" s="1"/>
  <c r="H238" i="9"/>
  <c r="I238" i="9" s="1"/>
  <c r="R238" i="9" s="1"/>
  <c r="O237" i="9"/>
  <c r="Q237" i="9" s="1"/>
  <c r="I237" i="9"/>
  <c r="R237" i="9" s="1"/>
  <c r="H237" i="9"/>
  <c r="O236" i="9"/>
  <c r="Q236" i="9" s="1"/>
  <c r="I236" i="9"/>
  <c r="R236" i="9" s="1"/>
  <c r="H236" i="9"/>
  <c r="Q235" i="9"/>
  <c r="O235" i="9"/>
  <c r="I235" i="9"/>
  <c r="R235" i="9" s="1"/>
  <c r="H235" i="9"/>
  <c r="Q234" i="9"/>
  <c r="O234" i="9"/>
  <c r="H234" i="9"/>
  <c r="I234" i="9" s="1"/>
  <c r="R234" i="9" s="1"/>
  <c r="Q233" i="9"/>
  <c r="O233" i="9"/>
  <c r="I233" i="9"/>
  <c r="R233" i="9" s="1"/>
  <c r="H233" i="9"/>
  <c r="O232" i="9"/>
  <c r="Q232" i="9" s="1"/>
  <c r="I232" i="9"/>
  <c r="R232" i="9" s="1"/>
  <c r="H232" i="9"/>
  <c r="Q231" i="9"/>
  <c r="O231" i="9"/>
  <c r="H231" i="9"/>
  <c r="I231" i="9" s="1"/>
  <c r="R231" i="9" s="1"/>
  <c r="O230" i="9"/>
  <c r="Q230" i="9" s="1"/>
  <c r="R230" i="9" s="1"/>
  <c r="H230" i="9"/>
  <c r="I230" i="9" s="1"/>
  <c r="R229" i="9"/>
  <c r="O229" i="9"/>
  <c r="Q229" i="9" s="1"/>
  <c r="H229" i="9"/>
  <c r="I229" i="9" s="1"/>
  <c r="R228" i="9"/>
  <c r="O228" i="9"/>
  <c r="Q228" i="9" s="1"/>
  <c r="I228" i="9"/>
  <c r="H228" i="9"/>
  <c r="O227" i="9"/>
  <c r="Q227" i="9" s="1"/>
  <c r="I227" i="9"/>
  <c r="H227" i="9"/>
  <c r="Q226" i="9"/>
  <c r="O226" i="9"/>
  <c r="H226" i="9"/>
  <c r="I226" i="9" s="1"/>
  <c r="R226" i="9" s="1"/>
  <c r="Q225" i="9"/>
  <c r="O225" i="9"/>
  <c r="H225" i="9"/>
  <c r="I225" i="9" s="1"/>
  <c r="R225" i="9" s="1"/>
  <c r="O224" i="9"/>
  <c r="Q224" i="9" s="1"/>
  <c r="H224" i="9"/>
  <c r="I224" i="9" s="1"/>
  <c r="R224" i="9" s="1"/>
  <c r="Q223" i="9"/>
  <c r="O223" i="9"/>
  <c r="H223" i="9"/>
  <c r="I223" i="9" s="1"/>
  <c r="R222" i="9"/>
  <c r="Q222" i="9"/>
  <c r="O222" i="9"/>
  <c r="H222" i="9"/>
  <c r="I222" i="9" s="1"/>
  <c r="O221" i="9"/>
  <c r="Q221" i="9" s="1"/>
  <c r="R221" i="9" s="1"/>
  <c r="I221" i="9"/>
  <c r="H221" i="9"/>
  <c r="O220" i="9"/>
  <c r="Q220" i="9" s="1"/>
  <c r="R220" i="9" s="1"/>
  <c r="I220" i="9"/>
  <c r="H220" i="9"/>
  <c r="O219" i="9"/>
  <c r="Q219" i="9" s="1"/>
  <c r="I219" i="9"/>
  <c r="H219" i="9"/>
  <c r="Q218" i="9"/>
  <c r="R218" i="9" s="1"/>
  <c r="O218" i="9"/>
  <c r="H218" i="9"/>
  <c r="I218" i="9" s="1"/>
  <c r="Q217" i="9"/>
  <c r="O217" i="9"/>
  <c r="H217" i="9"/>
  <c r="I217" i="9" s="1"/>
  <c r="R217" i="9" s="1"/>
  <c r="O216" i="9"/>
  <c r="Q216" i="9" s="1"/>
  <c r="H216" i="9"/>
  <c r="I216" i="9" s="1"/>
  <c r="Q215" i="9"/>
  <c r="O215" i="9"/>
  <c r="H215" i="9"/>
  <c r="I215" i="9" s="1"/>
  <c r="R215" i="9" s="1"/>
  <c r="Q214" i="9"/>
  <c r="R214" i="9" s="1"/>
  <c r="O214" i="9"/>
  <c r="H214" i="9"/>
  <c r="I214" i="9" s="1"/>
  <c r="O213" i="9"/>
  <c r="Q213" i="9" s="1"/>
  <c r="H213" i="9"/>
  <c r="I213" i="9" s="1"/>
  <c r="R213" i="9" s="1"/>
  <c r="O212" i="9"/>
  <c r="Q212" i="9" s="1"/>
  <c r="I212" i="9"/>
  <c r="R212" i="9" s="1"/>
  <c r="H212" i="9"/>
  <c r="O211" i="9"/>
  <c r="Q211" i="9" s="1"/>
  <c r="I211" i="9"/>
  <c r="R211" i="9" s="1"/>
  <c r="H211" i="9"/>
  <c r="Q210" i="9"/>
  <c r="R210" i="9" s="1"/>
  <c r="O210" i="9"/>
  <c r="H210" i="9"/>
  <c r="I210" i="9" s="1"/>
  <c r="Q209" i="9"/>
  <c r="O209" i="9"/>
  <c r="I209" i="9"/>
  <c r="H209" i="9"/>
  <c r="O208" i="9"/>
  <c r="Q208" i="9" s="1"/>
  <c r="I208" i="9"/>
  <c r="H208" i="9"/>
  <c r="O207" i="9"/>
  <c r="Q207" i="9" s="1"/>
  <c r="H207" i="9"/>
  <c r="I207" i="9" s="1"/>
  <c r="R207" i="9" s="1"/>
  <c r="O206" i="9"/>
  <c r="Q206" i="9" s="1"/>
  <c r="H206" i="9"/>
  <c r="I206" i="9" s="1"/>
  <c r="R206" i="9" s="1"/>
  <c r="O205" i="9"/>
  <c r="Q205" i="9" s="1"/>
  <c r="H205" i="9"/>
  <c r="I205" i="9" s="1"/>
  <c r="R205" i="9" s="1"/>
  <c r="O204" i="9"/>
  <c r="Q204" i="9" s="1"/>
  <c r="I204" i="9"/>
  <c r="R204" i="9" s="1"/>
  <c r="H204" i="9"/>
  <c r="O203" i="9"/>
  <c r="Q203" i="9" s="1"/>
  <c r="I203" i="9"/>
  <c r="H203" i="9"/>
  <c r="Q202" i="9"/>
  <c r="O202" i="9"/>
  <c r="H202" i="9"/>
  <c r="I202" i="9" s="1"/>
  <c r="R202" i="9" s="1"/>
  <c r="Q201" i="9"/>
  <c r="O201" i="9"/>
  <c r="I201" i="9"/>
  <c r="R201" i="9" s="1"/>
  <c r="H201" i="9"/>
  <c r="O200" i="9"/>
  <c r="Q200" i="9" s="1"/>
  <c r="H200" i="9"/>
  <c r="I200" i="9" s="1"/>
  <c r="R200" i="9" s="1"/>
  <c r="O199" i="9"/>
  <c r="Q199" i="9" s="1"/>
  <c r="H199" i="9"/>
  <c r="I199" i="9" s="1"/>
  <c r="R198" i="9"/>
  <c r="Q198" i="9"/>
  <c r="O198" i="9"/>
  <c r="H198" i="9"/>
  <c r="I198" i="9" s="1"/>
  <c r="O197" i="9"/>
  <c r="Q197" i="9" s="1"/>
  <c r="H197" i="9"/>
  <c r="I197" i="9" s="1"/>
  <c r="R197" i="9" s="1"/>
  <c r="O196" i="9"/>
  <c r="Q196" i="9" s="1"/>
  <c r="R196" i="9" s="1"/>
  <c r="I196" i="9"/>
  <c r="H196" i="9"/>
  <c r="Q195" i="9"/>
  <c r="O195" i="9"/>
  <c r="I195" i="9"/>
  <c r="H195" i="9"/>
  <c r="Q194" i="9"/>
  <c r="R194" i="9" s="1"/>
  <c r="O194" i="9"/>
  <c r="H194" i="9"/>
  <c r="I194" i="9" s="1"/>
  <c r="Q193" i="9"/>
  <c r="O193" i="9"/>
  <c r="I193" i="9"/>
  <c r="R193" i="9" s="1"/>
  <c r="H193" i="9"/>
  <c r="O192" i="9"/>
  <c r="Q192" i="9" s="1"/>
  <c r="H192" i="9"/>
  <c r="I192" i="9" s="1"/>
  <c r="Q191" i="9"/>
  <c r="O191" i="9"/>
  <c r="H191" i="9"/>
  <c r="I191" i="9" s="1"/>
  <c r="Q190" i="9"/>
  <c r="R190" i="9" s="1"/>
  <c r="O190" i="9"/>
  <c r="H190" i="9"/>
  <c r="I190" i="9" s="1"/>
  <c r="O189" i="9"/>
  <c r="Q189" i="9" s="1"/>
  <c r="H189" i="9"/>
  <c r="I189" i="9" s="1"/>
  <c r="R189" i="9" s="1"/>
  <c r="O188" i="9"/>
  <c r="Q188" i="9" s="1"/>
  <c r="I188" i="9"/>
  <c r="R188" i="9" s="1"/>
  <c r="H188" i="9"/>
  <c r="Q187" i="9"/>
  <c r="O187" i="9"/>
  <c r="I187" i="9"/>
  <c r="H187" i="9"/>
  <c r="Q186" i="9"/>
  <c r="R186" i="9" s="1"/>
  <c r="O186" i="9"/>
  <c r="H186" i="9"/>
  <c r="I186" i="9" s="1"/>
  <c r="R185" i="9"/>
  <c r="Q185" i="9"/>
  <c r="O185" i="9"/>
  <c r="H185" i="9"/>
  <c r="I185" i="9" s="1"/>
  <c r="O184" i="9"/>
  <c r="Q184" i="9" s="1"/>
  <c r="I184" i="9"/>
  <c r="R184" i="9" s="1"/>
  <c r="H184" i="9"/>
  <c r="O183" i="9"/>
  <c r="Q183" i="9" s="1"/>
  <c r="H183" i="9"/>
  <c r="I183" i="9" s="1"/>
  <c r="O182" i="9"/>
  <c r="Q182" i="9" s="1"/>
  <c r="H182" i="9"/>
  <c r="I182" i="9" s="1"/>
  <c r="O181" i="9"/>
  <c r="Q181" i="9" s="1"/>
  <c r="I181" i="9"/>
  <c r="R181" i="9" s="1"/>
  <c r="H181" i="9"/>
  <c r="O180" i="9"/>
  <c r="Q180" i="9" s="1"/>
  <c r="I180" i="9"/>
  <c r="H180" i="9"/>
  <c r="O179" i="9"/>
  <c r="Q179" i="9" s="1"/>
  <c r="I179" i="9"/>
  <c r="H179" i="9"/>
  <c r="Q178" i="9"/>
  <c r="O178" i="9"/>
  <c r="H178" i="9"/>
  <c r="I178" i="9" s="1"/>
  <c r="R178" i="9" s="1"/>
  <c r="Q177" i="9"/>
  <c r="O177" i="9"/>
  <c r="H177" i="9"/>
  <c r="I177" i="9" s="1"/>
  <c r="R177" i="9" s="1"/>
  <c r="O176" i="9"/>
  <c r="Q176" i="9" s="1"/>
  <c r="H176" i="9"/>
  <c r="I176" i="9" s="1"/>
  <c r="R176" i="9" s="1"/>
  <c r="O175" i="9"/>
  <c r="Q175" i="9" s="1"/>
  <c r="H175" i="9"/>
  <c r="I175" i="9" s="1"/>
  <c r="R175" i="9" s="1"/>
  <c r="O174" i="9"/>
  <c r="Q174" i="9" s="1"/>
  <c r="H174" i="9"/>
  <c r="I174" i="9" s="1"/>
  <c r="O173" i="9"/>
  <c r="Q173" i="9" s="1"/>
  <c r="H173" i="9"/>
  <c r="I173" i="9" s="1"/>
  <c r="R173" i="9" s="1"/>
  <c r="O172" i="9"/>
  <c r="Q172" i="9" s="1"/>
  <c r="I172" i="9"/>
  <c r="R172" i="9" s="1"/>
  <c r="H172" i="9"/>
  <c r="Q171" i="9"/>
  <c r="O171" i="9"/>
  <c r="I171" i="9"/>
  <c r="R171" i="9" s="1"/>
  <c r="H171" i="9"/>
  <c r="Q170" i="9"/>
  <c r="O170" i="9"/>
  <c r="H170" i="9"/>
  <c r="I170" i="9" s="1"/>
  <c r="R170" i="9" s="1"/>
  <c r="Q169" i="9"/>
  <c r="O169" i="9"/>
  <c r="I169" i="9"/>
  <c r="R169" i="9" s="1"/>
  <c r="H169" i="9"/>
  <c r="O168" i="9"/>
  <c r="Q168" i="9" s="1"/>
  <c r="H168" i="9"/>
  <c r="I168" i="9" s="1"/>
  <c r="R168" i="9" s="1"/>
  <c r="Q167" i="9"/>
  <c r="O167" i="9"/>
  <c r="H167" i="9"/>
  <c r="I167" i="9" s="1"/>
  <c r="R167" i="9" s="1"/>
  <c r="O166" i="9"/>
  <c r="Q166" i="9" s="1"/>
  <c r="H166" i="9"/>
  <c r="I166" i="9" s="1"/>
  <c r="R166" i="9" s="1"/>
  <c r="O165" i="9"/>
  <c r="Q165" i="9" s="1"/>
  <c r="H165" i="9"/>
  <c r="I165" i="9" s="1"/>
  <c r="R165" i="9" s="1"/>
  <c r="R164" i="9"/>
  <c r="O164" i="9"/>
  <c r="Q164" i="9" s="1"/>
  <c r="I164" i="9"/>
  <c r="H164" i="9"/>
  <c r="Q163" i="9"/>
  <c r="O163" i="9"/>
  <c r="I163" i="9"/>
  <c r="H163" i="9"/>
  <c r="Q162" i="9"/>
  <c r="O162" i="9"/>
  <c r="H162" i="9"/>
  <c r="I162" i="9" s="1"/>
  <c r="R162" i="9" s="1"/>
  <c r="R161" i="9"/>
  <c r="Q161" i="9"/>
  <c r="O161" i="9"/>
  <c r="I161" i="9"/>
  <c r="H161" i="9"/>
  <c r="O160" i="9"/>
  <c r="Q160" i="9" s="1"/>
  <c r="H160" i="9"/>
  <c r="I160" i="9" s="1"/>
  <c r="R160" i="9" s="1"/>
  <c r="O159" i="9"/>
  <c r="Q159" i="9" s="1"/>
  <c r="H159" i="9"/>
  <c r="I159" i="9" s="1"/>
  <c r="R158" i="9"/>
  <c r="Q158" i="9"/>
  <c r="O158" i="9"/>
  <c r="H158" i="9"/>
  <c r="I158" i="9" s="1"/>
  <c r="O157" i="9"/>
  <c r="Q157" i="9" s="1"/>
  <c r="I157" i="9"/>
  <c r="R157" i="9" s="1"/>
  <c r="H157" i="9"/>
  <c r="R156" i="9"/>
  <c r="O156" i="9"/>
  <c r="Q156" i="9" s="1"/>
  <c r="I156" i="9"/>
  <c r="H156" i="9"/>
  <c r="O155" i="9"/>
  <c r="Q155" i="9" s="1"/>
  <c r="I155" i="9"/>
  <c r="H155" i="9"/>
  <c r="R154" i="9"/>
  <c r="Q154" i="9"/>
  <c r="O154" i="9"/>
  <c r="H154" i="9"/>
  <c r="I154" i="9" s="1"/>
  <c r="Q153" i="9"/>
  <c r="O153" i="9"/>
  <c r="H153" i="9"/>
  <c r="I153" i="9" s="1"/>
  <c r="R153" i="9" s="1"/>
  <c r="O152" i="9"/>
  <c r="Q152" i="9" s="1"/>
  <c r="H152" i="9"/>
  <c r="I152" i="9" s="1"/>
  <c r="O151" i="9"/>
  <c r="Q151" i="9" s="1"/>
  <c r="H151" i="9"/>
  <c r="I151" i="9" s="1"/>
  <c r="O150" i="9"/>
  <c r="Q150" i="9" s="1"/>
  <c r="R150" i="9" s="1"/>
  <c r="H150" i="9"/>
  <c r="I150" i="9" s="1"/>
  <c r="O149" i="9"/>
  <c r="Q149" i="9" s="1"/>
  <c r="H149" i="9"/>
  <c r="I149" i="9" s="1"/>
  <c r="R149" i="9" s="1"/>
  <c r="O148" i="9"/>
  <c r="Q148" i="9" s="1"/>
  <c r="R148" i="9" s="1"/>
  <c r="I148" i="9"/>
  <c r="H148" i="9"/>
  <c r="O147" i="9"/>
  <c r="Q147" i="9" s="1"/>
  <c r="I147" i="9"/>
  <c r="H147" i="9"/>
  <c r="Q146" i="9"/>
  <c r="R146" i="9" s="1"/>
  <c r="O146" i="9"/>
  <c r="H146" i="9"/>
  <c r="I146" i="9" s="1"/>
  <c r="Q145" i="9"/>
  <c r="O145" i="9"/>
  <c r="H145" i="9"/>
  <c r="I145" i="9" s="1"/>
  <c r="R145" i="9" s="1"/>
  <c r="O144" i="9"/>
  <c r="Q144" i="9" s="1"/>
  <c r="I144" i="9"/>
  <c r="R144" i="9" s="1"/>
  <c r="H144" i="9"/>
  <c r="O143" i="9"/>
  <c r="Q143" i="9" s="1"/>
  <c r="H143" i="9"/>
  <c r="I143" i="9" s="1"/>
  <c r="R143" i="9" s="1"/>
  <c r="O142" i="9"/>
  <c r="Q142" i="9" s="1"/>
  <c r="H142" i="9"/>
  <c r="I142" i="9" s="1"/>
  <c r="O141" i="9"/>
  <c r="Q141" i="9" s="1"/>
  <c r="I141" i="9"/>
  <c r="R141" i="9" s="1"/>
  <c r="H141" i="9"/>
  <c r="R140" i="9"/>
  <c r="O140" i="9"/>
  <c r="Q140" i="9" s="1"/>
  <c r="I140" i="9"/>
  <c r="H140" i="9"/>
  <c r="O139" i="9"/>
  <c r="Q139" i="9" s="1"/>
  <c r="I139" i="9"/>
  <c r="R139" i="9" s="1"/>
  <c r="H139" i="9"/>
  <c r="Q138" i="9"/>
  <c r="R138" i="9" s="1"/>
  <c r="O138" i="9"/>
  <c r="H138" i="9"/>
  <c r="I138" i="9" s="1"/>
  <c r="Q137" i="9"/>
  <c r="O137" i="9"/>
  <c r="I137" i="9"/>
  <c r="R137" i="9" s="1"/>
  <c r="H137" i="9"/>
  <c r="Q136" i="9"/>
  <c r="O136" i="9"/>
  <c r="H136" i="9"/>
  <c r="I136" i="9" s="1"/>
  <c r="O135" i="9"/>
  <c r="Q135" i="9" s="1"/>
  <c r="H135" i="9"/>
  <c r="I135" i="9" s="1"/>
  <c r="R134" i="9"/>
  <c r="Q134" i="9"/>
  <c r="O134" i="9"/>
  <c r="H134" i="9"/>
  <c r="I134" i="9" s="1"/>
  <c r="O133" i="9"/>
  <c r="Q133" i="9" s="1"/>
  <c r="H133" i="9"/>
  <c r="I133" i="9" s="1"/>
  <c r="R133" i="9" s="1"/>
  <c r="R132" i="9"/>
  <c r="Q132" i="9"/>
  <c r="O132" i="9"/>
  <c r="I132" i="9"/>
  <c r="H132" i="9"/>
  <c r="O131" i="9"/>
  <c r="Q131" i="9" s="1"/>
  <c r="I131" i="9"/>
  <c r="H131" i="9"/>
  <c r="O130" i="9"/>
  <c r="Q130" i="9" s="1"/>
  <c r="I130" i="9"/>
  <c r="H130" i="9"/>
  <c r="O129" i="9"/>
  <c r="Q129" i="9" s="1"/>
  <c r="H129" i="9"/>
  <c r="I129" i="9" s="1"/>
  <c r="R129" i="9" s="1"/>
  <c r="Q128" i="9"/>
  <c r="O128" i="9"/>
  <c r="H128" i="9"/>
  <c r="I128" i="9" s="1"/>
  <c r="R128" i="9" s="1"/>
  <c r="O127" i="9"/>
  <c r="Q127" i="9" s="1"/>
  <c r="I127" i="9"/>
  <c r="R127" i="9" s="1"/>
  <c r="H127" i="9"/>
  <c r="R126" i="9"/>
  <c r="Q126" i="9"/>
  <c r="O126" i="9"/>
  <c r="I126" i="9"/>
  <c r="H126" i="9"/>
  <c r="Q125" i="9"/>
  <c r="O125" i="9"/>
  <c r="H125" i="9"/>
  <c r="I125" i="9" s="1"/>
  <c r="R125" i="9" s="1"/>
  <c r="Q124" i="9"/>
  <c r="O124" i="9"/>
  <c r="H124" i="9"/>
  <c r="I124" i="9" s="1"/>
  <c r="R124" i="9" s="1"/>
  <c r="Q123" i="9"/>
  <c r="O123" i="9"/>
  <c r="I123" i="9"/>
  <c r="R123" i="9" s="1"/>
  <c r="H123" i="9"/>
  <c r="O122" i="9"/>
  <c r="Q122" i="9" s="1"/>
  <c r="H122" i="9"/>
  <c r="I122" i="9" s="1"/>
  <c r="R122" i="9" s="1"/>
  <c r="Q121" i="9"/>
  <c r="O121" i="9"/>
  <c r="H121" i="9"/>
  <c r="I121" i="9" s="1"/>
  <c r="R121" i="9" s="1"/>
  <c r="O120" i="9"/>
  <c r="Q120" i="9" s="1"/>
  <c r="H120" i="9"/>
  <c r="I120" i="9" s="1"/>
  <c r="R120" i="9" s="1"/>
  <c r="O119" i="9"/>
  <c r="Q119" i="9" s="1"/>
  <c r="I119" i="9"/>
  <c r="R119" i="9" s="1"/>
  <c r="H119" i="9"/>
  <c r="O118" i="9"/>
  <c r="Q118" i="9" s="1"/>
  <c r="I118" i="9"/>
  <c r="R118" i="9" s="1"/>
  <c r="H118" i="9"/>
  <c r="O117" i="9"/>
  <c r="Q117" i="9" s="1"/>
  <c r="I117" i="9"/>
  <c r="H117" i="9"/>
  <c r="Q116" i="9"/>
  <c r="O116" i="9"/>
  <c r="H116" i="9"/>
  <c r="I116" i="9" s="1"/>
  <c r="R116" i="9" s="1"/>
  <c r="Q115" i="9"/>
  <c r="O115" i="9"/>
  <c r="H115" i="9"/>
  <c r="I115" i="9" s="1"/>
  <c r="R115" i="9" s="1"/>
  <c r="O114" i="9"/>
  <c r="Q114" i="9" s="1"/>
  <c r="H114" i="9"/>
  <c r="I114" i="9" s="1"/>
  <c r="R114" i="9" s="1"/>
  <c r="Q113" i="9"/>
  <c r="R113" i="9" s="1"/>
  <c r="O113" i="9"/>
  <c r="H113" i="9"/>
  <c r="I113" i="9" s="1"/>
  <c r="O112" i="9"/>
  <c r="Q112" i="9" s="1"/>
  <c r="I112" i="9"/>
  <c r="H112" i="9"/>
  <c r="O111" i="9"/>
  <c r="Q111" i="9" s="1"/>
  <c r="H111" i="9"/>
  <c r="I111" i="9" s="1"/>
  <c r="R111" i="9" s="1"/>
  <c r="O110" i="9"/>
  <c r="Q110" i="9" s="1"/>
  <c r="R110" i="9" s="1"/>
  <c r="I110" i="9"/>
  <c r="H110" i="9"/>
  <c r="Q109" i="9"/>
  <c r="O109" i="9"/>
  <c r="H109" i="9"/>
  <c r="I109" i="9" s="1"/>
  <c r="R109" i="9" s="1"/>
  <c r="Q108" i="9"/>
  <c r="O108" i="9"/>
  <c r="H108" i="9"/>
  <c r="I108" i="9" s="1"/>
  <c r="R108" i="9" s="1"/>
  <c r="O107" i="9"/>
  <c r="Q107" i="9" s="1"/>
  <c r="H107" i="9"/>
  <c r="I107" i="9" s="1"/>
  <c r="R107" i="9" s="1"/>
  <c r="O106" i="9"/>
  <c r="Q106" i="9" s="1"/>
  <c r="H106" i="9"/>
  <c r="I106" i="9" s="1"/>
  <c r="R106" i="9" s="1"/>
  <c r="O105" i="9"/>
  <c r="Q105" i="9" s="1"/>
  <c r="H105" i="9"/>
  <c r="I105" i="9" s="1"/>
  <c r="R105" i="9" s="1"/>
  <c r="Q104" i="9"/>
  <c r="O104" i="9"/>
  <c r="I104" i="9"/>
  <c r="R104" i="9" s="1"/>
  <c r="H104" i="9"/>
  <c r="O103" i="9"/>
  <c r="Q103" i="9" s="1"/>
  <c r="H103" i="9"/>
  <c r="I103" i="9" s="1"/>
  <c r="R103" i="9" s="1"/>
  <c r="O102" i="9"/>
  <c r="Q102" i="9" s="1"/>
  <c r="R102" i="9" s="1"/>
  <c r="I102" i="9"/>
  <c r="H102" i="9"/>
  <c r="O101" i="9"/>
  <c r="Q101" i="9" s="1"/>
  <c r="H101" i="9"/>
  <c r="I101" i="9" s="1"/>
  <c r="Q100" i="9"/>
  <c r="R100" i="9" s="1"/>
  <c r="O100" i="9"/>
  <c r="H100" i="9"/>
  <c r="I100" i="9" s="1"/>
  <c r="O99" i="9"/>
  <c r="Q99" i="9" s="1"/>
  <c r="I99" i="9"/>
  <c r="R99" i="9" s="1"/>
  <c r="H99" i="9"/>
  <c r="O98" i="9"/>
  <c r="Q98" i="9" s="1"/>
  <c r="I98" i="9"/>
  <c r="H98" i="9"/>
  <c r="O97" i="9"/>
  <c r="Q97" i="9" s="1"/>
  <c r="H97" i="9"/>
  <c r="I97" i="9" s="1"/>
  <c r="Q96" i="9"/>
  <c r="O96" i="9"/>
  <c r="H96" i="9"/>
  <c r="I96" i="9" s="1"/>
  <c r="R96" i="9" s="1"/>
  <c r="O95" i="9"/>
  <c r="Q95" i="9" s="1"/>
  <c r="I95" i="9"/>
  <c r="R95" i="9" s="1"/>
  <c r="H95" i="9"/>
  <c r="R94" i="9"/>
  <c r="Q94" i="9"/>
  <c r="O94" i="9"/>
  <c r="I94" i="9"/>
  <c r="H94" i="9"/>
  <c r="O93" i="9"/>
  <c r="Q93" i="9" s="1"/>
  <c r="H93" i="9"/>
  <c r="I93" i="9" s="1"/>
  <c r="Q92" i="9"/>
  <c r="O92" i="9"/>
  <c r="H92" i="9"/>
  <c r="I92" i="9" s="1"/>
  <c r="R92" i="9" s="1"/>
  <c r="Q91" i="9"/>
  <c r="O91" i="9"/>
  <c r="I91" i="9"/>
  <c r="R91" i="9" s="1"/>
  <c r="H91" i="9"/>
  <c r="O90" i="9"/>
  <c r="Q90" i="9" s="1"/>
  <c r="I90" i="9"/>
  <c r="R90" i="9" s="1"/>
  <c r="H90" i="9"/>
  <c r="Q89" i="9"/>
  <c r="O89" i="9"/>
  <c r="H89" i="9"/>
  <c r="I89" i="9" s="1"/>
  <c r="R89" i="9" s="1"/>
  <c r="O88" i="9"/>
  <c r="Q88" i="9" s="1"/>
  <c r="H88" i="9"/>
  <c r="I88" i="9" s="1"/>
  <c r="R88" i="9" s="1"/>
  <c r="R87" i="9"/>
  <c r="O87" i="9"/>
  <c r="Q87" i="9" s="1"/>
  <c r="I87" i="9"/>
  <c r="H87" i="9"/>
  <c r="Q86" i="9"/>
  <c r="O86" i="9"/>
  <c r="I86" i="9"/>
  <c r="R86" i="9" s="1"/>
  <c r="H86" i="9"/>
  <c r="O85" i="9"/>
  <c r="Q85" i="9" s="1"/>
  <c r="I85" i="9"/>
  <c r="H85" i="9"/>
  <c r="Q84" i="9"/>
  <c r="O84" i="9"/>
  <c r="H84" i="9"/>
  <c r="I84" i="9" s="1"/>
  <c r="R84" i="9" s="1"/>
  <c r="Q83" i="9"/>
  <c r="O83" i="9"/>
  <c r="H83" i="9"/>
  <c r="I83" i="9" s="1"/>
  <c r="R83" i="9" s="1"/>
  <c r="O82" i="9"/>
  <c r="Q82" i="9" s="1"/>
  <c r="H82" i="9"/>
  <c r="I82" i="9" s="1"/>
  <c r="R82" i="9" s="1"/>
  <c r="Q81" i="9"/>
  <c r="R81" i="9" s="1"/>
  <c r="O81" i="9"/>
  <c r="H81" i="9"/>
  <c r="I81" i="9" s="1"/>
  <c r="O80" i="9"/>
  <c r="Q80" i="9" s="1"/>
  <c r="I80" i="9"/>
  <c r="R80" i="9" s="1"/>
  <c r="H80" i="9"/>
  <c r="O79" i="9"/>
  <c r="Q79" i="9" s="1"/>
  <c r="H79" i="9"/>
  <c r="I79" i="9" s="1"/>
  <c r="R79" i="9" s="1"/>
  <c r="O78" i="9"/>
  <c r="Q78" i="9" s="1"/>
  <c r="R78" i="9" s="1"/>
  <c r="I78" i="9"/>
  <c r="H78" i="9"/>
  <c r="Q77" i="9"/>
  <c r="O77" i="9"/>
  <c r="I77" i="9"/>
  <c r="R77" i="9" s="1"/>
  <c r="H77" i="9"/>
  <c r="Q76" i="9"/>
  <c r="O76" i="9"/>
  <c r="H76" i="9"/>
  <c r="I76" i="9" s="1"/>
  <c r="R76" i="9" s="1"/>
  <c r="O75" i="9"/>
  <c r="Q75" i="9" s="1"/>
  <c r="H75" i="9"/>
  <c r="I75" i="9" s="1"/>
  <c r="O74" i="9"/>
  <c r="Q74" i="9" s="1"/>
  <c r="H74" i="9"/>
  <c r="I74" i="9" s="1"/>
  <c r="R74" i="9" s="1"/>
  <c r="O73" i="9"/>
  <c r="Q73" i="9" s="1"/>
  <c r="H73" i="9"/>
  <c r="I73" i="9" s="1"/>
  <c r="R73" i="9" s="1"/>
  <c r="Q72" i="9"/>
  <c r="O72" i="9"/>
  <c r="I72" i="9"/>
  <c r="R72" i="9" s="1"/>
  <c r="H72" i="9"/>
  <c r="O71" i="9"/>
  <c r="Q71" i="9" s="1"/>
  <c r="H71" i="9"/>
  <c r="I71" i="9" s="1"/>
  <c r="O70" i="9"/>
  <c r="Q70" i="9" s="1"/>
  <c r="R70" i="9" s="1"/>
  <c r="I70" i="9"/>
  <c r="H70" i="9"/>
  <c r="Q69" i="9"/>
  <c r="O69" i="9"/>
  <c r="H69" i="9"/>
  <c r="I69" i="9" s="1"/>
  <c r="Q68" i="9"/>
  <c r="R68" i="9" s="1"/>
  <c r="O68" i="9"/>
  <c r="H68" i="9"/>
  <c r="I68" i="9" s="1"/>
  <c r="O67" i="9"/>
  <c r="Q67" i="9" s="1"/>
  <c r="R67" i="9" s="1"/>
  <c r="I67" i="9"/>
  <c r="H67" i="9"/>
  <c r="O66" i="9"/>
  <c r="Q66" i="9" s="1"/>
  <c r="I66" i="9"/>
  <c r="H66" i="9"/>
  <c r="O65" i="9"/>
  <c r="Q65" i="9" s="1"/>
  <c r="R65" i="9" s="1"/>
  <c r="H65" i="9"/>
  <c r="I65" i="9" s="1"/>
  <c r="Q64" i="9"/>
  <c r="O64" i="9"/>
  <c r="H64" i="9"/>
  <c r="I64" i="9" s="1"/>
  <c r="R64" i="9" s="1"/>
  <c r="O63" i="9"/>
  <c r="Q63" i="9" s="1"/>
  <c r="I63" i="9"/>
  <c r="R63" i="9" s="1"/>
  <c r="H63" i="9"/>
  <c r="Q62" i="9"/>
  <c r="O62" i="9"/>
  <c r="I62" i="9"/>
  <c r="R62" i="9" s="1"/>
  <c r="H62" i="9"/>
  <c r="O61" i="9"/>
  <c r="Q61" i="9" s="1"/>
  <c r="H61" i="9"/>
  <c r="I61" i="9" s="1"/>
  <c r="R61" i="9" s="1"/>
  <c r="Q60" i="9"/>
  <c r="O60" i="9"/>
  <c r="H60" i="9"/>
  <c r="I60" i="9" s="1"/>
  <c r="R60" i="9" s="1"/>
  <c r="Q59" i="9"/>
  <c r="O59" i="9"/>
  <c r="I59" i="9"/>
  <c r="R59" i="9" s="1"/>
  <c r="H59" i="9"/>
  <c r="O58" i="9"/>
  <c r="Q58" i="9" s="1"/>
  <c r="I58" i="9"/>
  <c r="R58" i="9" s="1"/>
  <c r="H58" i="9"/>
  <c r="Q57" i="9"/>
  <c r="O57" i="9"/>
  <c r="H57" i="9"/>
  <c r="I57" i="9" s="1"/>
  <c r="R57" i="9" s="1"/>
  <c r="O56" i="9"/>
  <c r="Q56" i="9" s="1"/>
  <c r="H56" i="9"/>
  <c r="I56" i="9" s="1"/>
  <c r="R55" i="9"/>
  <c r="O55" i="9"/>
  <c r="Q55" i="9" s="1"/>
  <c r="I55" i="9"/>
  <c r="H55" i="9"/>
  <c r="Q54" i="9"/>
  <c r="O54" i="9"/>
  <c r="I54" i="9"/>
  <c r="R54" i="9" s="1"/>
  <c r="H54" i="9"/>
  <c r="O53" i="9"/>
  <c r="Q53" i="9" s="1"/>
  <c r="I53" i="9"/>
  <c r="H53" i="9"/>
  <c r="R52" i="9"/>
  <c r="Q52" i="9"/>
  <c r="O52" i="9"/>
  <c r="H52" i="9"/>
  <c r="I52" i="9" s="1"/>
  <c r="Q51" i="9"/>
  <c r="O51" i="9"/>
  <c r="H51" i="9"/>
  <c r="I51" i="9" s="1"/>
  <c r="R51" i="9" s="1"/>
  <c r="O50" i="9"/>
  <c r="Q50" i="9" s="1"/>
  <c r="H50" i="9"/>
  <c r="I50" i="9" s="1"/>
  <c r="R50" i="9" s="1"/>
  <c r="Q49" i="9"/>
  <c r="R49" i="9" s="1"/>
  <c r="O49" i="9"/>
  <c r="H49" i="9"/>
  <c r="I49" i="9" s="1"/>
  <c r="R48" i="9"/>
  <c r="Q48" i="9"/>
  <c r="O48" i="9"/>
  <c r="I48" i="9"/>
  <c r="H48" i="9"/>
  <c r="O47" i="9"/>
  <c r="Q47" i="9" s="1"/>
  <c r="H47" i="9"/>
  <c r="I47" i="9" s="1"/>
  <c r="R47" i="9" s="1"/>
  <c r="O46" i="9"/>
  <c r="Q46" i="9" s="1"/>
  <c r="R46" i="9" s="1"/>
  <c r="I46" i="9"/>
  <c r="H46" i="9"/>
  <c r="Q45" i="9"/>
  <c r="O45" i="9"/>
  <c r="I45" i="9"/>
  <c r="R45" i="9" s="1"/>
  <c r="H45" i="9"/>
  <c r="Q44" i="9"/>
  <c r="O44" i="9"/>
  <c r="H44" i="9"/>
  <c r="I44" i="9" s="1"/>
  <c r="R44" i="9" s="1"/>
  <c r="O43" i="9"/>
  <c r="Q43" i="9" s="1"/>
  <c r="I43" i="9"/>
  <c r="H43" i="9"/>
  <c r="O42" i="9"/>
  <c r="Q42" i="9" s="1"/>
  <c r="H42" i="9"/>
  <c r="I42" i="9" s="1"/>
  <c r="R42" i="9" s="1"/>
  <c r="O41" i="9"/>
  <c r="Q41" i="9" s="1"/>
  <c r="H41" i="9"/>
  <c r="I41" i="9" s="1"/>
  <c r="R41" i="9" s="1"/>
  <c r="Q40" i="9"/>
  <c r="O40" i="9"/>
  <c r="I40" i="9"/>
  <c r="R40" i="9" s="1"/>
  <c r="H40" i="9"/>
  <c r="O39" i="9"/>
  <c r="Q39" i="9" s="1"/>
  <c r="I39" i="9"/>
  <c r="H39" i="9"/>
  <c r="O38" i="9"/>
  <c r="Q38" i="9" s="1"/>
  <c r="R38" i="9" s="1"/>
  <c r="I38" i="9"/>
  <c r="H38" i="9"/>
  <c r="Q37" i="9"/>
  <c r="O37" i="9"/>
  <c r="H37" i="9"/>
  <c r="I37" i="9" s="1"/>
  <c r="R37" i="9" s="1"/>
  <c r="Q36" i="9"/>
  <c r="R36" i="9" s="1"/>
  <c r="O36" i="9"/>
  <c r="H36" i="9"/>
  <c r="I36" i="9" s="1"/>
  <c r="R35" i="9"/>
  <c r="Q35" i="9"/>
  <c r="O35" i="9"/>
  <c r="I35" i="9"/>
  <c r="H35" i="9"/>
  <c r="O34" i="9"/>
  <c r="Q34" i="9" s="1"/>
  <c r="I34" i="9"/>
  <c r="H34" i="9"/>
  <c r="R33" i="9"/>
  <c r="Q33" i="9"/>
  <c r="O33" i="9"/>
  <c r="H33" i="9"/>
  <c r="I33" i="9" s="1"/>
  <c r="Q32" i="9"/>
  <c r="O32" i="9"/>
  <c r="H32" i="9"/>
  <c r="I32" i="9" s="1"/>
  <c r="R32" i="9" s="1"/>
  <c r="O31" i="9"/>
  <c r="Q31" i="9" s="1"/>
  <c r="I31" i="9"/>
  <c r="R31" i="9" s="1"/>
  <c r="H31" i="9"/>
  <c r="Q30" i="9"/>
  <c r="O30" i="9"/>
  <c r="I30" i="9"/>
  <c r="R30" i="9" s="1"/>
  <c r="H30" i="9"/>
  <c r="O29" i="9"/>
  <c r="Q29" i="9" s="1"/>
  <c r="H29" i="9"/>
  <c r="I29" i="9" s="1"/>
  <c r="R29" i="9" s="1"/>
  <c r="Q28" i="9"/>
  <c r="O28" i="9"/>
  <c r="I28" i="9"/>
  <c r="R28" i="9" s="1"/>
  <c r="H28" i="9"/>
  <c r="O27" i="9"/>
  <c r="Q27" i="9" s="1"/>
  <c r="R27" i="9" s="1"/>
  <c r="I27" i="9"/>
  <c r="H27" i="9"/>
  <c r="R26" i="9"/>
  <c r="Q26" i="9"/>
  <c r="O26" i="9"/>
  <c r="I26" i="9"/>
  <c r="H26" i="9"/>
  <c r="Q25" i="9"/>
  <c r="O25" i="9"/>
  <c r="I25" i="9"/>
  <c r="R25" i="9" s="1"/>
  <c r="H25" i="9"/>
  <c r="Q24" i="9"/>
  <c r="O24" i="9"/>
  <c r="I24" i="9"/>
  <c r="R24" i="9" s="1"/>
  <c r="H24" i="9"/>
  <c r="Q23" i="9"/>
  <c r="O23" i="9"/>
  <c r="H23" i="9"/>
  <c r="I23" i="9" s="1"/>
  <c r="R23" i="9" s="1"/>
  <c r="Q22" i="9"/>
  <c r="O22" i="9"/>
  <c r="H22" i="9"/>
  <c r="I22" i="9" s="1"/>
  <c r="R22" i="9" s="1"/>
  <c r="O21" i="9"/>
  <c r="Q21" i="9" s="1"/>
  <c r="H21" i="9"/>
  <c r="I21" i="9" s="1"/>
  <c r="O20" i="9"/>
  <c r="Q20" i="9" s="1"/>
  <c r="I20" i="9"/>
  <c r="H20" i="9"/>
  <c r="O19" i="9"/>
  <c r="Q19" i="9" s="1"/>
  <c r="R19" i="9" s="1"/>
  <c r="I19" i="9"/>
  <c r="H19" i="9"/>
  <c r="R18" i="9"/>
  <c r="Q18" i="9"/>
  <c r="O18" i="9"/>
  <c r="I18" i="9"/>
  <c r="H18" i="9"/>
  <c r="Q17" i="9"/>
  <c r="O17" i="9"/>
  <c r="I17" i="9"/>
  <c r="R17" i="9" s="1"/>
  <c r="H17" i="9"/>
  <c r="Q16" i="9"/>
  <c r="O16" i="9"/>
  <c r="I16" i="9"/>
  <c r="R16" i="9" s="1"/>
  <c r="H16" i="9"/>
  <c r="Q15" i="9"/>
  <c r="O15" i="9"/>
  <c r="H15" i="9"/>
  <c r="I15" i="9" s="1"/>
  <c r="Q14" i="9"/>
  <c r="O14" i="9"/>
  <c r="H14" i="9"/>
  <c r="I14" i="9" s="1"/>
  <c r="R14" i="9" s="1"/>
  <c r="O13" i="9"/>
  <c r="Q13" i="9" s="1"/>
  <c r="H13" i="9"/>
  <c r="I13" i="9" s="1"/>
  <c r="R13" i="9" s="1"/>
  <c r="O12" i="9"/>
  <c r="Q12" i="9" s="1"/>
  <c r="I12" i="9"/>
  <c r="H12" i="9"/>
  <c r="O11" i="9"/>
  <c r="Q11" i="9" s="1"/>
  <c r="R11" i="9" s="1"/>
  <c r="I11" i="9"/>
  <c r="H11" i="9"/>
  <c r="R10" i="9"/>
  <c r="Q10" i="9"/>
  <c r="O10" i="9"/>
  <c r="I10" i="9"/>
  <c r="H10" i="9"/>
  <c r="Q9" i="9"/>
  <c r="O9" i="9"/>
  <c r="I9" i="9"/>
  <c r="R9" i="9" s="1"/>
  <c r="H9" i="9"/>
  <c r="Q8" i="9"/>
  <c r="O8" i="9"/>
  <c r="I8" i="9"/>
  <c r="R8" i="9" s="1"/>
  <c r="H8" i="9"/>
  <c r="Q7" i="9"/>
  <c r="O7" i="9"/>
  <c r="H7" i="9"/>
  <c r="I7" i="9" s="1"/>
  <c r="R7" i="9" s="1"/>
  <c r="Q6" i="9"/>
  <c r="O6" i="9"/>
  <c r="H6" i="9"/>
  <c r="I6" i="9" s="1"/>
  <c r="R6" i="9" s="1"/>
  <c r="O5" i="9"/>
  <c r="Q5" i="9" s="1"/>
  <c r="H5" i="9"/>
  <c r="I5" i="9" s="1"/>
  <c r="R5" i="9" s="1"/>
  <c r="O4" i="9"/>
  <c r="Q4" i="9" s="1"/>
  <c r="H4" i="9"/>
  <c r="I4" i="9" s="1"/>
  <c r="O3" i="9"/>
  <c r="Q3" i="9" s="1"/>
  <c r="H3" i="9"/>
  <c r="I3" i="9" s="1"/>
  <c r="O2" i="9"/>
  <c r="Q2" i="9" s="1"/>
  <c r="R2" i="9" s="1"/>
  <c r="H2" i="9"/>
  <c r="I2" i="9" s="1"/>
  <c r="D17" i="8"/>
  <c r="B9" i="8"/>
  <c r="B8" i="8"/>
  <c r="B7" i="8"/>
  <c r="B6" i="8"/>
  <c r="B5" i="8"/>
  <c r="B4" i="8"/>
  <c r="B3" i="8"/>
  <c r="B32" i="7"/>
  <c r="B31" i="7"/>
  <c r="B30" i="7"/>
  <c r="B29" i="7"/>
  <c r="B26" i="7"/>
  <c r="E25" i="7"/>
  <c r="B21" i="7"/>
  <c r="B20" i="7"/>
  <c r="B18" i="7"/>
  <c r="J17" i="7"/>
  <c r="F17" i="7"/>
  <c r="B17" i="7"/>
  <c r="J16" i="7"/>
  <c r="F16" i="7"/>
  <c r="B15" i="7"/>
  <c r="F14" i="7"/>
  <c r="B13" i="7"/>
  <c r="I500" i="5"/>
  <c r="H500" i="5"/>
  <c r="I499" i="5"/>
  <c r="H499" i="5"/>
  <c r="I498" i="5"/>
  <c r="H498" i="5"/>
  <c r="H497" i="5"/>
  <c r="I497" i="5" s="1"/>
  <c r="H496" i="5"/>
  <c r="I496" i="5" s="1"/>
  <c r="H495" i="5"/>
  <c r="I495" i="5" s="1"/>
  <c r="H494" i="5"/>
  <c r="I494" i="5" s="1"/>
  <c r="H493" i="5"/>
  <c r="I493" i="5" s="1"/>
  <c r="H492" i="5"/>
  <c r="I492" i="5" s="1"/>
  <c r="I491" i="5"/>
  <c r="H491" i="5"/>
  <c r="I490" i="5"/>
  <c r="H490" i="5"/>
  <c r="H489" i="5"/>
  <c r="I489" i="5" s="1"/>
  <c r="H488" i="5"/>
  <c r="I488" i="5" s="1"/>
  <c r="H487" i="5"/>
  <c r="I487" i="5" s="1"/>
  <c r="H486" i="5"/>
  <c r="I486" i="5" s="1"/>
  <c r="H485" i="5"/>
  <c r="I485" i="5" s="1"/>
  <c r="I484" i="5"/>
  <c r="H484" i="5"/>
  <c r="H483" i="5"/>
  <c r="I483" i="5" s="1"/>
  <c r="I482" i="5"/>
  <c r="H482" i="5"/>
  <c r="H481" i="5"/>
  <c r="I481" i="5" s="1"/>
  <c r="H480" i="5"/>
  <c r="I480" i="5" s="1"/>
  <c r="H479" i="5"/>
  <c r="I479" i="5" s="1"/>
  <c r="I478" i="5"/>
  <c r="H478" i="5"/>
  <c r="H477" i="5"/>
  <c r="I477" i="5" s="1"/>
  <c r="I476" i="5"/>
  <c r="H476" i="5"/>
  <c r="I475" i="5"/>
  <c r="H475" i="5"/>
  <c r="I474" i="5"/>
  <c r="H474" i="5"/>
  <c r="H473" i="5"/>
  <c r="I473" i="5" s="1"/>
  <c r="H472" i="5"/>
  <c r="I472" i="5" s="1"/>
  <c r="H471" i="5"/>
  <c r="I471" i="5" s="1"/>
  <c r="H470" i="5"/>
  <c r="I470" i="5" s="1"/>
  <c r="H469" i="5"/>
  <c r="I469" i="5" s="1"/>
  <c r="I468" i="5"/>
  <c r="H468" i="5"/>
  <c r="I467" i="5"/>
  <c r="H467" i="5"/>
  <c r="I466" i="5"/>
  <c r="H466" i="5"/>
  <c r="H465" i="5"/>
  <c r="I465" i="5" s="1"/>
  <c r="H464" i="5"/>
  <c r="I464" i="5" s="1"/>
  <c r="I463" i="5"/>
  <c r="H463" i="5"/>
  <c r="H462" i="5"/>
  <c r="I462" i="5" s="1"/>
  <c r="H461" i="5"/>
  <c r="I461" i="5" s="1"/>
  <c r="H460" i="5"/>
  <c r="I460" i="5" s="1"/>
  <c r="I459" i="5"/>
  <c r="H459" i="5"/>
  <c r="I458" i="5"/>
  <c r="H458" i="5"/>
  <c r="H457" i="5"/>
  <c r="I457" i="5" s="1"/>
  <c r="H456" i="5"/>
  <c r="I456" i="5" s="1"/>
  <c r="H455" i="5"/>
  <c r="I455" i="5" s="1"/>
  <c r="I454" i="5"/>
  <c r="H454" i="5"/>
  <c r="H453" i="5"/>
  <c r="I453" i="5" s="1"/>
  <c r="I452" i="5"/>
  <c r="H452" i="5"/>
  <c r="I451" i="5"/>
  <c r="H451" i="5"/>
  <c r="I450" i="5"/>
  <c r="H450" i="5"/>
  <c r="H449" i="5"/>
  <c r="I449" i="5" s="1"/>
  <c r="H448" i="5"/>
  <c r="I448" i="5" s="1"/>
  <c r="H447" i="5"/>
  <c r="I447" i="5" s="1"/>
  <c r="H446" i="5"/>
  <c r="I446" i="5" s="1"/>
  <c r="H445" i="5"/>
  <c r="I445" i="5" s="1"/>
  <c r="I444" i="5"/>
  <c r="H444" i="5"/>
  <c r="I443" i="5"/>
  <c r="H443" i="5"/>
  <c r="I442" i="5"/>
  <c r="H442" i="5"/>
  <c r="H441" i="5"/>
  <c r="I441" i="5" s="1"/>
  <c r="I440" i="5"/>
  <c r="H440" i="5"/>
  <c r="H439" i="5"/>
  <c r="I439" i="5" s="1"/>
  <c r="H438" i="5"/>
  <c r="I438" i="5" s="1"/>
  <c r="H437" i="5"/>
  <c r="I437" i="5" s="1"/>
  <c r="I436" i="5"/>
  <c r="H436" i="5"/>
  <c r="I435" i="5"/>
  <c r="H435" i="5"/>
  <c r="I434" i="5"/>
  <c r="H434" i="5"/>
  <c r="H433" i="5"/>
  <c r="I433" i="5" s="1"/>
  <c r="I432" i="5"/>
  <c r="H432" i="5"/>
  <c r="I431" i="5"/>
  <c r="H431" i="5"/>
  <c r="H430" i="5"/>
  <c r="I430" i="5" s="1"/>
  <c r="H429" i="5"/>
  <c r="I429" i="5" s="1"/>
  <c r="H428" i="5"/>
  <c r="I428" i="5" s="1"/>
  <c r="I427" i="5"/>
  <c r="H427" i="5"/>
  <c r="I426" i="5"/>
  <c r="H426" i="5"/>
  <c r="H425" i="5"/>
  <c r="I425" i="5" s="1"/>
  <c r="H424" i="5"/>
  <c r="I424" i="5" s="1"/>
  <c r="H423" i="5"/>
  <c r="I423" i="5" s="1"/>
  <c r="I422" i="5"/>
  <c r="H422" i="5"/>
  <c r="H421" i="5"/>
  <c r="I421" i="5" s="1"/>
  <c r="I420" i="5"/>
  <c r="H420" i="5"/>
  <c r="H419" i="5"/>
  <c r="I419" i="5" s="1"/>
  <c r="I418" i="5"/>
  <c r="H418" i="5"/>
  <c r="H417" i="5"/>
  <c r="I417" i="5" s="1"/>
  <c r="H416" i="5"/>
  <c r="I416" i="5" s="1"/>
  <c r="H415" i="5"/>
  <c r="I415" i="5" s="1"/>
  <c r="H414" i="5"/>
  <c r="I414" i="5" s="1"/>
  <c r="H413" i="5"/>
  <c r="I413" i="5" s="1"/>
  <c r="I412" i="5"/>
  <c r="H412" i="5"/>
  <c r="I411" i="5"/>
  <c r="H411" i="5"/>
  <c r="I410" i="5"/>
  <c r="H410" i="5"/>
  <c r="H409" i="5"/>
  <c r="I409" i="5" s="1"/>
  <c r="I408" i="5"/>
  <c r="H408" i="5"/>
  <c r="H407" i="5"/>
  <c r="I407" i="5" s="1"/>
  <c r="H406" i="5"/>
  <c r="I406" i="5" s="1"/>
  <c r="H405" i="5"/>
  <c r="I405" i="5" s="1"/>
  <c r="I404" i="5"/>
  <c r="H404" i="5"/>
  <c r="I403" i="5"/>
  <c r="H403" i="5"/>
  <c r="I402" i="5"/>
  <c r="H402" i="5"/>
  <c r="H401" i="5"/>
  <c r="I401" i="5" s="1"/>
  <c r="H400" i="5"/>
  <c r="I400" i="5" s="1"/>
  <c r="I399" i="5"/>
  <c r="H399" i="5"/>
  <c r="H398" i="5"/>
  <c r="I398" i="5" s="1"/>
  <c r="H397" i="5"/>
  <c r="I397" i="5" s="1"/>
  <c r="I396" i="5"/>
  <c r="H396" i="5"/>
  <c r="I395" i="5"/>
  <c r="H395" i="5"/>
  <c r="I394" i="5"/>
  <c r="H394" i="5"/>
  <c r="H393" i="5"/>
  <c r="I393" i="5" s="1"/>
  <c r="H392" i="5"/>
  <c r="I392" i="5" s="1"/>
  <c r="I391" i="5"/>
  <c r="H391" i="5"/>
  <c r="I390" i="5"/>
  <c r="H390" i="5"/>
  <c r="H389" i="5"/>
  <c r="I389" i="5" s="1"/>
  <c r="I388" i="5"/>
  <c r="H388" i="5"/>
  <c r="H387" i="5"/>
  <c r="I387" i="5" s="1"/>
  <c r="I386" i="5"/>
  <c r="H386" i="5"/>
  <c r="H385" i="5"/>
  <c r="I385" i="5" s="1"/>
  <c r="H384" i="5"/>
  <c r="I384" i="5" s="1"/>
  <c r="H383" i="5"/>
  <c r="I383" i="5" s="1"/>
  <c r="I382" i="5"/>
  <c r="H382" i="5"/>
  <c r="H381" i="5"/>
  <c r="I381" i="5" s="1"/>
  <c r="I380" i="5"/>
  <c r="H380" i="5"/>
  <c r="I379" i="5"/>
  <c r="H379" i="5"/>
  <c r="I378" i="5"/>
  <c r="H378" i="5"/>
  <c r="H377" i="5"/>
  <c r="I377" i="5" s="1"/>
  <c r="I376" i="5"/>
  <c r="H376" i="5"/>
  <c r="H375" i="5"/>
  <c r="I375" i="5" s="1"/>
  <c r="H374" i="5"/>
  <c r="I374" i="5" s="1"/>
  <c r="H373" i="5"/>
  <c r="I373" i="5" s="1"/>
  <c r="I372" i="5"/>
  <c r="H372" i="5"/>
  <c r="I371" i="5"/>
  <c r="H371" i="5"/>
  <c r="I370" i="5"/>
  <c r="H370" i="5"/>
  <c r="H369" i="5"/>
  <c r="I369" i="5" s="1"/>
  <c r="H368" i="5"/>
  <c r="I368" i="5" s="1"/>
  <c r="I367" i="5"/>
  <c r="H367" i="5"/>
  <c r="H366" i="5"/>
  <c r="I366" i="5" s="1"/>
  <c r="H365" i="5"/>
  <c r="I365" i="5" s="1"/>
  <c r="H364" i="5"/>
  <c r="I364" i="5" s="1"/>
  <c r="I363" i="5"/>
  <c r="H363" i="5"/>
  <c r="I362" i="5"/>
  <c r="H362" i="5"/>
  <c r="H361" i="5"/>
  <c r="I361" i="5" s="1"/>
  <c r="H360" i="5"/>
  <c r="I360" i="5" s="1"/>
  <c r="H359" i="5"/>
  <c r="I359" i="5" s="1"/>
  <c r="I358" i="5"/>
  <c r="H358" i="5"/>
  <c r="H357" i="5"/>
  <c r="I357" i="5" s="1"/>
  <c r="I356" i="5"/>
  <c r="H356" i="5"/>
  <c r="I355" i="5"/>
  <c r="H355" i="5"/>
  <c r="I354" i="5"/>
  <c r="H354" i="5"/>
  <c r="H353" i="5"/>
  <c r="I353" i="5" s="1"/>
  <c r="H352" i="5"/>
  <c r="I352" i="5" s="1"/>
  <c r="H351" i="5"/>
  <c r="I351" i="5" s="1"/>
  <c r="I350" i="5"/>
  <c r="H350" i="5"/>
  <c r="H349" i="5"/>
  <c r="I349" i="5" s="1"/>
  <c r="I348" i="5"/>
  <c r="H348" i="5"/>
  <c r="I347" i="5"/>
  <c r="H347" i="5"/>
  <c r="H346" i="5"/>
  <c r="I346" i="5" s="1"/>
  <c r="H345" i="5"/>
  <c r="I345" i="5" s="1"/>
  <c r="I344" i="5"/>
  <c r="H344" i="5"/>
  <c r="H343" i="5"/>
  <c r="I343" i="5" s="1"/>
  <c r="H342" i="5"/>
  <c r="I342" i="5" s="1"/>
  <c r="H341" i="5"/>
  <c r="I341" i="5" s="1"/>
  <c r="I340" i="5"/>
  <c r="H340" i="5"/>
  <c r="I339" i="5"/>
  <c r="H339" i="5"/>
  <c r="I338" i="5"/>
  <c r="H338" i="5"/>
  <c r="H337" i="5"/>
  <c r="I337" i="5" s="1"/>
  <c r="H336" i="5"/>
  <c r="I336" i="5" s="1"/>
  <c r="I335" i="5"/>
  <c r="H335" i="5"/>
  <c r="H334" i="5"/>
  <c r="I334" i="5" s="1"/>
  <c r="H333" i="5"/>
  <c r="I333" i="5" s="1"/>
  <c r="H332" i="5"/>
  <c r="I332" i="5" s="1"/>
  <c r="I331" i="5"/>
  <c r="H331" i="5"/>
  <c r="I330" i="5"/>
  <c r="H330" i="5"/>
  <c r="H329" i="5"/>
  <c r="I329" i="5" s="1"/>
  <c r="H328" i="5"/>
  <c r="I328" i="5" s="1"/>
  <c r="H327" i="5"/>
  <c r="I327" i="5" s="1"/>
  <c r="I326" i="5"/>
  <c r="H326" i="5"/>
  <c r="H325" i="5"/>
  <c r="I325" i="5" s="1"/>
  <c r="I324" i="5"/>
  <c r="H324" i="5"/>
  <c r="I323" i="5"/>
  <c r="H323" i="5"/>
  <c r="I322" i="5"/>
  <c r="H322" i="5"/>
  <c r="H321" i="5"/>
  <c r="I321" i="5" s="1"/>
  <c r="H320" i="5"/>
  <c r="I320" i="5" s="1"/>
  <c r="H319" i="5"/>
  <c r="I319" i="5" s="1"/>
  <c r="H318" i="5"/>
  <c r="I318" i="5" s="1"/>
  <c r="H317" i="5"/>
  <c r="I317" i="5" s="1"/>
  <c r="I316" i="5"/>
  <c r="H316" i="5"/>
  <c r="I315" i="5"/>
  <c r="H315" i="5"/>
  <c r="I314" i="5"/>
  <c r="H314" i="5"/>
  <c r="H313" i="5"/>
  <c r="I313" i="5" s="1"/>
  <c r="I312" i="5"/>
  <c r="H312" i="5"/>
  <c r="H311" i="5"/>
  <c r="I311" i="5" s="1"/>
  <c r="H310" i="5"/>
  <c r="I310" i="5" s="1"/>
  <c r="H309" i="5"/>
  <c r="I309" i="5" s="1"/>
  <c r="I308" i="5"/>
  <c r="H308" i="5"/>
  <c r="I307" i="5"/>
  <c r="H307" i="5"/>
  <c r="I306" i="5"/>
  <c r="H306" i="5"/>
  <c r="H305" i="5"/>
  <c r="I305" i="5" s="1"/>
  <c r="I304" i="5"/>
  <c r="H304" i="5"/>
  <c r="I303" i="5"/>
  <c r="H303" i="5"/>
  <c r="H302" i="5"/>
  <c r="I302" i="5" s="1"/>
  <c r="H301" i="5"/>
  <c r="I301" i="5" s="1"/>
  <c r="H300" i="5"/>
  <c r="I300" i="5" s="1"/>
  <c r="I299" i="5"/>
  <c r="H299" i="5"/>
  <c r="I298" i="5"/>
  <c r="H298" i="5"/>
  <c r="H297" i="5"/>
  <c r="I297" i="5" s="1"/>
  <c r="H296" i="5"/>
  <c r="I296" i="5" s="1"/>
  <c r="H295" i="5"/>
  <c r="I295" i="5" s="1"/>
  <c r="I294" i="5"/>
  <c r="H294" i="5"/>
  <c r="H293" i="5"/>
  <c r="I293" i="5" s="1"/>
  <c r="I292" i="5"/>
  <c r="H292" i="5"/>
  <c r="H291" i="5"/>
  <c r="I291" i="5" s="1"/>
  <c r="H290" i="5"/>
  <c r="I290" i="5" s="1"/>
  <c r="H289" i="5"/>
  <c r="I289" i="5" s="1"/>
  <c r="H288" i="5"/>
  <c r="I288" i="5" s="1"/>
  <c r="H287" i="5"/>
  <c r="I287" i="5" s="1"/>
  <c r="H286" i="5"/>
  <c r="I286" i="5" s="1"/>
  <c r="H285" i="5"/>
  <c r="I285" i="5" s="1"/>
  <c r="I284" i="5"/>
  <c r="H284" i="5"/>
  <c r="I283" i="5"/>
  <c r="H283" i="5"/>
  <c r="I282" i="5"/>
  <c r="H282" i="5"/>
  <c r="H281" i="5"/>
  <c r="I281" i="5" s="1"/>
  <c r="I280" i="5"/>
  <c r="H280" i="5"/>
  <c r="H279" i="5"/>
  <c r="I279" i="5" s="1"/>
  <c r="H278" i="5"/>
  <c r="I278" i="5" s="1"/>
  <c r="H277" i="5"/>
  <c r="I277" i="5" s="1"/>
  <c r="I276" i="5"/>
  <c r="H276" i="5"/>
  <c r="I275" i="5"/>
  <c r="H275" i="5"/>
  <c r="I274" i="5"/>
  <c r="H274" i="5"/>
  <c r="H273" i="5"/>
  <c r="I273" i="5" s="1"/>
  <c r="H272" i="5"/>
  <c r="I272" i="5" s="1"/>
  <c r="I271" i="5"/>
  <c r="H271" i="5"/>
  <c r="H270" i="5"/>
  <c r="I270" i="5" s="1"/>
  <c r="H269" i="5"/>
  <c r="I269" i="5" s="1"/>
  <c r="I268" i="5"/>
  <c r="H268" i="5"/>
  <c r="H267" i="5"/>
  <c r="I267" i="5" s="1"/>
  <c r="I266" i="5"/>
  <c r="H266" i="5"/>
  <c r="H265" i="5"/>
  <c r="I265" i="5" s="1"/>
  <c r="H264" i="5"/>
  <c r="I264" i="5" s="1"/>
  <c r="I263" i="5"/>
  <c r="H263" i="5"/>
  <c r="I262" i="5"/>
  <c r="H262" i="5"/>
  <c r="H261" i="5"/>
  <c r="I261" i="5" s="1"/>
  <c r="I260" i="5"/>
  <c r="H260" i="5"/>
  <c r="I259" i="5"/>
  <c r="H259" i="5"/>
  <c r="I258" i="5"/>
  <c r="H258" i="5"/>
  <c r="H257" i="5"/>
  <c r="I257" i="5" s="1"/>
  <c r="H256" i="5"/>
  <c r="I256" i="5" s="1"/>
  <c r="H255" i="5"/>
  <c r="I255" i="5" s="1"/>
  <c r="H254" i="5"/>
  <c r="I254" i="5" s="1"/>
  <c r="H253" i="5"/>
  <c r="I253" i="5" s="1"/>
  <c r="I252" i="5"/>
  <c r="H252" i="5"/>
  <c r="I251" i="5"/>
  <c r="H251" i="5"/>
  <c r="H250" i="5"/>
  <c r="I250" i="5" s="1"/>
  <c r="H249" i="5"/>
  <c r="I249" i="5" s="1"/>
  <c r="I248" i="5"/>
  <c r="H248" i="5"/>
  <c r="H247" i="5"/>
  <c r="I247" i="5" s="1"/>
  <c r="H246" i="5"/>
  <c r="I246" i="5" s="1"/>
  <c r="H245" i="5"/>
  <c r="I245" i="5" s="1"/>
  <c r="H244" i="5"/>
  <c r="I244" i="5" s="1"/>
  <c r="I243" i="5"/>
  <c r="H243" i="5"/>
  <c r="I242" i="5"/>
  <c r="H242" i="5"/>
  <c r="H241" i="5"/>
  <c r="I241" i="5" s="1"/>
  <c r="H240" i="5"/>
  <c r="I240" i="5" s="1"/>
  <c r="I239" i="5"/>
  <c r="H239" i="5"/>
  <c r="H238" i="5"/>
  <c r="I238" i="5" s="1"/>
  <c r="H237" i="5"/>
  <c r="I237" i="5" s="1"/>
  <c r="H236" i="5"/>
  <c r="I236" i="5" s="1"/>
  <c r="H235" i="5"/>
  <c r="I235" i="5" s="1"/>
  <c r="I234" i="5"/>
  <c r="H234" i="5"/>
  <c r="H233" i="5"/>
  <c r="I233" i="5" s="1"/>
  <c r="H232" i="5"/>
  <c r="I232" i="5" s="1"/>
  <c r="H231" i="5"/>
  <c r="I231" i="5" s="1"/>
  <c r="I230" i="5"/>
  <c r="H230" i="5"/>
  <c r="H229" i="5"/>
  <c r="I229" i="5" s="1"/>
  <c r="I228" i="5"/>
  <c r="H228" i="5"/>
  <c r="I227" i="5"/>
  <c r="H227" i="5"/>
  <c r="I226" i="5"/>
  <c r="H226" i="5"/>
  <c r="H225" i="5"/>
  <c r="I225" i="5" s="1"/>
  <c r="H224" i="5"/>
  <c r="I224" i="5" s="1"/>
  <c r="H223" i="5"/>
  <c r="I223" i="5" s="1"/>
  <c r="I222" i="5"/>
  <c r="H222" i="5"/>
  <c r="H221" i="5"/>
  <c r="I221" i="5" s="1"/>
  <c r="I220" i="5"/>
  <c r="H220" i="5"/>
  <c r="I219" i="5"/>
  <c r="H219" i="5"/>
  <c r="I218" i="5"/>
  <c r="H218" i="5"/>
  <c r="H217" i="5"/>
  <c r="I217" i="5" s="1"/>
  <c r="I216" i="5"/>
  <c r="H216" i="5"/>
  <c r="H215" i="5"/>
  <c r="I215" i="5" s="1"/>
  <c r="H214" i="5"/>
  <c r="I214" i="5" s="1"/>
  <c r="H213" i="5"/>
  <c r="I213" i="5" s="1"/>
  <c r="I212" i="5"/>
  <c r="H212" i="5"/>
  <c r="I211" i="5"/>
  <c r="H211" i="5"/>
  <c r="I210" i="5"/>
  <c r="H210" i="5"/>
  <c r="H209" i="5"/>
  <c r="I209" i="5" s="1"/>
  <c r="I208" i="5"/>
  <c r="H208" i="5"/>
  <c r="I207" i="5"/>
  <c r="H207" i="5"/>
  <c r="H206" i="5"/>
  <c r="I206" i="5" s="1"/>
  <c r="H205" i="5"/>
  <c r="I205" i="5" s="1"/>
  <c r="H204" i="5"/>
  <c r="I204" i="5" s="1"/>
  <c r="H203" i="5"/>
  <c r="I203" i="5" s="1"/>
  <c r="I202" i="5"/>
  <c r="H202" i="5"/>
  <c r="H201" i="5"/>
  <c r="I201" i="5" s="1"/>
  <c r="H200" i="5"/>
  <c r="I200" i="5" s="1"/>
  <c r="H199" i="5"/>
  <c r="I199" i="5" s="1"/>
  <c r="I198" i="5"/>
  <c r="H198" i="5"/>
  <c r="H197" i="5"/>
  <c r="I197" i="5" s="1"/>
  <c r="I196" i="5"/>
  <c r="H196" i="5"/>
  <c r="I195" i="5"/>
  <c r="H195" i="5"/>
  <c r="I194" i="5"/>
  <c r="H194" i="5"/>
  <c r="H193" i="5"/>
  <c r="I193" i="5" s="1"/>
  <c r="H192" i="5"/>
  <c r="I192" i="5" s="1"/>
  <c r="H191" i="5"/>
  <c r="I191" i="5" s="1"/>
  <c r="H190" i="5"/>
  <c r="I190" i="5" s="1"/>
  <c r="H189" i="5"/>
  <c r="I189" i="5" s="1"/>
  <c r="I188" i="5"/>
  <c r="H188" i="5"/>
  <c r="I187" i="5"/>
  <c r="H187" i="5"/>
  <c r="I186" i="5"/>
  <c r="H186" i="5"/>
  <c r="H185" i="5"/>
  <c r="I185" i="5" s="1"/>
  <c r="I184" i="5"/>
  <c r="H184" i="5"/>
  <c r="H183" i="5"/>
  <c r="I183" i="5" s="1"/>
  <c r="H182" i="5"/>
  <c r="I182" i="5" s="1"/>
  <c r="H181" i="5"/>
  <c r="I181" i="5" s="1"/>
  <c r="I180" i="5"/>
  <c r="H180" i="5"/>
  <c r="I179" i="5"/>
  <c r="H179" i="5"/>
  <c r="I178" i="5"/>
  <c r="H178" i="5"/>
  <c r="H177" i="5"/>
  <c r="I177" i="5" s="1"/>
  <c r="I176" i="5"/>
  <c r="H176" i="5"/>
  <c r="I175" i="5"/>
  <c r="H175" i="5"/>
  <c r="H174" i="5"/>
  <c r="I174" i="5" s="1"/>
  <c r="H173" i="5"/>
  <c r="I173" i="5" s="1"/>
  <c r="I172" i="5"/>
  <c r="H172" i="5"/>
  <c r="I171" i="5"/>
  <c r="H171" i="5"/>
  <c r="I170" i="5"/>
  <c r="H170" i="5"/>
  <c r="H169" i="5"/>
  <c r="I169" i="5" s="1"/>
  <c r="H168" i="5"/>
  <c r="I168" i="5" s="1"/>
  <c r="I167" i="5"/>
  <c r="H167" i="5"/>
  <c r="I166" i="5"/>
  <c r="H166" i="5"/>
  <c r="H165" i="5"/>
  <c r="I165" i="5" s="1"/>
  <c r="I164" i="5"/>
  <c r="H164" i="5"/>
  <c r="I163" i="5"/>
  <c r="H163" i="5"/>
  <c r="I162" i="5"/>
  <c r="H162" i="5"/>
  <c r="H161" i="5"/>
  <c r="I161" i="5" s="1"/>
  <c r="H160" i="5"/>
  <c r="I160" i="5" s="1"/>
  <c r="H159" i="5"/>
  <c r="I159" i="5" s="1"/>
  <c r="H158" i="5"/>
  <c r="I158" i="5" s="1"/>
  <c r="H157" i="5"/>
  <c r="I157" i="5" s="1"/>
  <c r="I156" i="5"/>
  <c r="H156" i="5"/>
  <c r="I155" i="5"/>
  <c r="H155" i="5"/>
  <c r="I154" i="5"/>
  <c r="H154" i="5"/>
  <c r="H153" i="5"/>
  <c r="I153" i="5" s="1"/>
  <c r="I152" i="5"/>
  <c r="H152" i="5"/>
  <c r="H151" i="5"/>
  <c r="I151" i="5" s="1"/>
  <c r="H150" i="5"/>
  <c r="I150" i="5" s="1"/>
  <c r="H149" i="5"/>
  <c r="I149" i="5" s="1"/>
  <c r="I148" i="5"/>
  <c r="H148" i="5"/>
  <c r="I147" i="5"/>
  <c r="H147" i="5"/>
  <c r="I146" i="5"/>
  <c r="H146" i="5"/>
  <c r="H145" i="5"/>
  <c r="I145" i="5" s="1"/>
  <c r="H144" i="5"/>
  <c r="I144" i="5" s="1"/>
  <c r="I143" i="5"/>
  <c r="H143" i="5"/>
  <c r="H142" i="5"/>
  <c r="I142" i="5" s="1"/>
  <c r="H141" i="5"/>
  <c r="I141" i="5" s="1"/>
  <c r="I140" i="5"/>
  <c r="H140" i="5"/>
  <c r="H139" i="5"/>
  <c r="I139" i="5" s="1"/>
  <c r="I138" i="5"/>
  <c r="H138" i="5"/>
  <c r="H137" i="5"/>
  <c r="I137" i="5" s="1"/>
  <c r="H136" i="5"/>
  <c r="I136" i="5" s="1"/>
  <c r="I135" i="5"/>
  <c r="H135" i="5"/>
  <c r="I134" i="5"/>
  <c r="H134" i="5"/>
  <c r="H133" i="5"/>
  <c r="I133" i="5" s="1"/>
  <c r="I132" i="5"/>
  <c r="H132" i="5"/>
  <c r="H131" i="5"/>
  <c r="I131" i="5" s="1"/>
  <c r="I130" i="5"/>
  <c r="H130" i="5"/>
  <c r="H129" i="5"/>
  <c r="I129" i="5" s="1"/>
  <c r="H128" i="5"/>
  <c r="I128" i="5" s="1"/>
  <c r="I127" i="5"/>
  <c r="H127" i="5"/>
  <c r="H126" i="5"/>
  <c r="I126" i="5" s="1"/>
  <c r="H125" i="5"/>
  <c r="I125" i="5" s="1"/>
  <c r="I124" i="5"/>
  <c r="H124" i="5"/>
  <c r="H123" i="5"/>
  <c r="I123" i="5" s="1"/>
  <c r="I122" i="5"/>
  <c r="H122" i="5"/>
  <c r="H121" i="5"/>
  <c r="I121" i="5" s="1"/>
  <c r="I120" i="5"/>
  <c r="H120" i="5"/>
  <c r="H119" i="5"/>
  <c r="I119" i="5" s="1"/>
  <c r="H118" i="5"/>
  <c r="I118" i="5" s="1"/>
  <c r="H117" i="5"/>
  <c r="I117" i="5" s="1"/>
  <c r="I116" i="5"/>
  <c r="H116" i="5"/>
  <c r="I115" i="5"/>
  <c r="H115" i="5"/>
  <c r="I114" i="5"/>
  <c r="H114" i="5"/>
  <c r="H113" i="5"/>
  <c r="I113" i="5" s="1"/>
  <c r="I112" i="5"/>
  <c r="H112" i="5"/>
  <c r="I111" i="5"/>
  <c r="H111" i="5"/>
  <c r="H110" i="5"/>
  <c r="I110" i="5" s="1"/>
  <c r="H109" i="5"/>
  <c r="I109" i="5" s="1"/>
  <c r="H108" i="5"/>
  <c r="I108" i="5" s="1"/>
  <c r="H107" i="5"/>
  <c r="I107" i="5" s="1"/>
  <c r="I106" i="5"/>
  <c r="H106" i="5"/>
  <c r="H105" i="5"/>
  <c r="I105" i="5" s="1"/>
  <c r="I104" i="5"/>
  <c r="H104" i="5"/>
  <c r="I103" i="5"/>
  <c r="H103" i="5"/>
  <c r="I102" i="5"/>
  <c r="H102" i="5"/>
  <c r="H101" i="5"/>
  <c r="I101" i="5" s="1"/>
  <c r="H100" i="5"/>
  <c r="I100" i="5" s="1"/>
  <c r="H99" i="5"/>
  <c r="I99" i="5" s="1"/>
  <c r="I98" i="5"/>
  <c r="H98" i="5"/>
  <c r="H97" i="5"/>
  <c r="I97" i="5" s="1"/>
  <c r="H96" i="5"/>
  <c r="I96" i="5" s="1"/>
  <c r="H95" i="5"/>
  <c r="I95" i="5" s="1"/>
  <c r="H94" i="5"/>
  <c r="I94" i="5" s="1"/>
  <c r="H93" i="5"/>
  <c r="I93" i="5" s="1"/>
  <c r="I92" i="5"/>
  <c r="H92" i="5"/>
  <c r="I91" i="5"/>
  <c r="H91" i="5"/>
  <c r="I90" i="5"/>
  <c r="H90" i="5"/>
  <c r="H89" i="5"/>
  <c r="I89" i="5" s="1"/>
  <c r="H88" i="5"/>
  <c r="I88" i="5" s="1"/>
  <c r="H87" i="5"/>
  <c r="I87" i="5" s="1"/>
  <c r="I86" i="5"/>
  <c r="H86" i="5"/>
  <c r="H85" i="5"/>
  <c r="I85" i="5" s="1"/>
  <c r="H84" i="5"/>
  <c r="I84" i="5" s="1"/>
  <c r="I83" i="5"/>
  <c r="H83" i="5"/>
  <c r="I82" i="5"/>
  <c r="H82" i="5"/>
  <c r="H81" i="5"/>
  <c r="I81" i="5" s="1"/>
  <c r="I80" i="5"/>
  <c r="H80" i="5"/>
  <c r="I79" i="5"/>
  <c r="H79" i="5"/>
  <c r="H78" i="5"/>
  <c r="I78" i="5" s="1"/>
  <c r="H77" i="5"/>
  <c r="I77" i="5" s="1"/>
  <c r="I76" i="5"/>
  <c r="H76" i="5"/>
  <c r="I75" i="5"/>
  <c r="H75" i="5"/>
  <c r="I74" i="5"/>
  <c r="H74" i="5"/>
  <c r="H73" i="5"/>
  <c r="I73" i="5" s="1"/>
  <c r="I72" i="5"/>
  <c r="H72" i="5"/>
  <c r="H71" i="5"/>
  <c r="I71" i="5" s="1"/>
  <c r="H70" i="5"/>
  <c r="I70" i="5" s="1"/>
  <c r="H69" i="5"/>
  <c r="I69" i="5" s="1"/>
  <c r="I68" i="5"/>
  <c r="H68" i="5"/>
  <c r="I67" i="5"/>
  <c r="H67" i="5"/>
  <c r="I66" i="5"/>
  <c r="H66" i="5"/>
  <c r="H65" i="5"/>
  <c r="I65" i="5" s="1"/>
  <c r="H64" i="5"/>
  <c r="I64" i="5" s="1"/>
  <c r="I63" i="5"/>
  <c r="H63" i="5"/>
  <c r="I62" i="5"/>
  <c r="H62" i="5"/>
  <c r="H61" i="5"/>
  <c r="I61" i="5" s="1"/>
  <c r="I60" i="5"/>
  <c r="H60" i="5"/>
  <c r="I59" i="5"/>
  <c r="H59" i="5"/>
  <c r="I58" i="5"/>
  <c r="H58" i="5"/>
  <c r="H57" i="5"/>
  <c r="I57" i="5" s="1"/>
  <c r="I56" i="5"/>
  <c r="H56" i="5"/>
  <c r="H55" i="5"/>
  <c r="I55" i="5" s="1"/>
  <c r="I54" i="5"/>
  <c r="H54" i="5"/>
  <c r="I53" i="5"/>
  <c r="H53" i="5"/>
  <c r="H52" i="5"/>
  <c r="I52" i="5" s="1"/>
  <c r="H51" i="5"/>
  <c r="I51" i="5" s="1"/>
  <c r="H50" i="5"/>
  <c r="I50" i="5" s="1"/>
  <c r="I49" i="5"/>
  <c r="H49" i="5"/>
  <c r="I48" i="5"/>
  <c r="H48" i="5"/>
  <c r="H47" i="5"/>
  <c r="I47" i="5" s="1"/>
  <c r="H46" i="5"/>
  <c r="I46" i="5" s="1"/>
  <c r="H45" i="5"/>
  <c r="I45" i="5" s="1"/>
  <c r="I44" i="5"/>
  <c r="H44" i="5"/>
  <c r="H43" i="5"/>
  <c r="I43" i="5" s="1"/>
  <c r="I42" i="5"/>
  <c r="H42" i="5"/>
  <c r="I41" i="5"/>
  <c r="H41" i="5"/>
  <c r="H40" i="5"/>
  <c r="I40" i="5" s="1"/>
  <c r="H39" i="5"/>
  <c r="I39" i="5" s="1"/>
  <c r="H38" i="5"/>
  <c r="I38" i="5" s="1"/>
  <c r="H37" i="5"/>
  <c r="I37" i="5" s="1"/>
  <c r="I36" i="5"/>
  <c r="H36" i="5"/>
  <c r="H35" i="5"/>
  <c r="I35" i="5" s="1"/>
  <c r="I34" i="5"/>
  <c r="H34" i="5"/>
  <c r="I33" i="5"/>
  <c r="H33" i="5"/>
  <c r="H32" i="5"/>
  <c r="I32" i="5" s="1"/>
  <c r="H31" i="5"/>
  <c r="I31" i="5" s="1"/>
  <c r="H30" i="5"/>
  <c r="I30" i="5" s="1"/>
  <c r="H29" i="5"/>
  <c r="I29" i="5" s="1"/>
  <c r="H28" i="5"/>
  <c r="I28" i="5" s="1"/>
  <c r="H27" i="5"/>
  <c r="I27" i="5" s="1"/>
  <c r="H26" i="5"/>
  <c r="I26" i="5" s="1"/>
  <c r="I25" i="5"/>
  <c r="H25" i="5"/>
  <c r="I24" i="5"/>
  <c r="H24" i="5"/>
  <c r="H23" i="5"/>
  <c r="I23" i="5" s="1"/>
  <c r="H22" i="5"/>
  <c r="I22" i="5" s="1"/>
  <c r="H21" i="5"/>
  <c r="I21" i="5" s="1"/>
  <c r="H20" i="5"/>
  <c r="I20" i="5" s="1"/>
  <c r="H19" i="5"/>
  <c r="I19" i="5" s="1"/>
  <c r="I18" i="5"/>
  <c r="H18" i="5"/>
  <c r="H17" i="5"/>
  <c r="I17" i="5" s="1"/>
  <c r="I16" i="5"/>
  <c r="H16" i="5"/>
  <c r="H15" i="5"/>
  <c r="I15" i="5" s="1"/>
  <c r="H14" i="5"/>
  <c r="I14" i="5" s="1"/>
  <c r="I13" i="5"/>
  <c r="H13" i="5"/>
  <c r="H12" i="5"/>
  <c r="I12" i="5" s="1"/>
  <c r="H11" i="5"/>
  <c r="I11" i="5" s="1"/>
  <c r="I10" i="5"/>
  <c r="H10" i="5"/>
  <c r="H9" i="5"/>
  <c r="I9" i="5" s="1"/>
  <c r="I8" i="5"/>
  <c r="H8" i="5"/>
  <c r="H7" i="5"/>
  <c r="I7" i="5" s="1"/>
  <c r="H6" i="5"/>
  <c r="I6" i="5" s="1"/>
  <c r="H5" i="5"/>
  <c r="I5" i="5" s="1"/>
  <c r="H4" i="5"/>
  <c r="I4" i="5" s="1"/>
  <c r="J15" i="7" s="1"/>
  <c r="H3" i="5"/>
  <c r="I3" i="5" s="1"/>
  <c r="J14" i="7" s="1"/>
  <c r="I2" i="5"/>
  <c r="H2" i="5"/>
  <c r="I500" i="4"/>
  <c r="H500" i="4"/>
  <c r="J500" i="4" s="1"/>
  <c r="I499" i="4"/>
  <c r="H499" i="4"/>
  <c r="J499" i="4" s="1"/>
  <c r="I498" i="4"/>
  <c r="H498" i="4"/>
  <c r="J498" i="4" s="1"/>
  <c r="I497" i="4"/>
  <c r="H497" i="4"/>
  <c r="J497" i="4" s="1"/>
  <c r="I496" i="4"/>
  <c r="H496" i="4"/>
  <c r="J496" i="4" s="1"/>
  <c r="J495" i="4"/>
  <c r="I495" i="4"/>
  <c r="H495" i="4"/>
  <c r="I494" i="4"/>
  <c r="J494" i="4" s="1"/>
  <c r="H494" i="4"/>
  <c r="J493" i="4"/>
  <c r="I493" i="4"/>
  <c r="H493" i="4"/>
  <c r="I492" i="4"/>
  <c r="H492" i="4"/>
  <c r="I491" i="4"/>
  <c r="H491" i="4"/>
  <c r="J491" i="4" s="1"/>
  <c r="J490" i="4"/>
  <c r="I490" i="4"/>
  <c r="H490" i="4"/>
  <c r="J489" i="4"/>
  <c r="I489" i="4"/>
  <c r="H489" i="4"/>
  <c r="I488" i="4"/>
  <c r="H488" i="4"/>
  <c r="J488" i="4" s="1"/>
  <c r="J487" i="4"/>
  <c r="I487" i="4"/>
  <c r="H487" i="4"/>
  <c r="J486" i="4"/>
  <c r="I486" i="4"/>
  <c r="H486" i="4"/>
  <c r="I485" i="4"/>
  <c r="H485" i="4"/>
  <c r="I484" i="4"/>
  <c r="H484" i="4"/>
  <c r="J484" i="4" s="1"/>
  <c r="I483" i="4"/>
  <c r="H483" i="4"/>
  <c r="J483" i="4" s="1"/>
  <c r="I482" i="4"/>
  <c r="H482" i="4"/>
  <c r="I481" i="4"/>
  <c r="H481" i="4"/>
  <c r="J481" i="4" s="1"/>
  <c r="I480" i="4"/>
  <c r="H480" i="4"/>
  <c r="I479" i="4"/>
  <c r="H479" i="4"/>
  <c r="J479" i="4" s="1"/>
  <c r="I478" i="4"/>
  <c r="J478" i="4" s="1"/>
  <c r="H478" i="4"/>
  <c r="I477" i="4"/>
  <c r="H477" i="4"/>
  <c r="J477" i="4" s="1"/>
  <c r="I476" i="4"/>
  <c r="J476" i="4" s="1"/>
  <c r="H476" i="4"/>
  <c r="J475" i="4"/>
  <c r="I475" i="4"/>
  <c r="H475" i="4"/>
  <c r="J474" i="4"/>
  <c r="I474" i="4"/>
  <c r="H474" i="4"/>
  <c r="I473" i="4"/>
  <c r="H473" i="4"/>
  <c r="J473" i="4" s="1"/>
  <c r="I472" i="4"/>
  <c r="H472" i="4"/>
  <c r="J472" i="4" s="1"/>
  <c r="J471" i="4"/>
  <c r="I471" i="4"/>
  <c r="H471" i="4"/>
  <c r="J470" i="4"/>
  <c r="I470" i="4"/>
  <c r="H470" i="4"/>
  <c r="I469" i="4"/>
  <c r="H469" i="4"/>
  <c r="J469" i="4" s="1"/>
  <c r="J468" i="4"/>
  <c r="I468" i="4"/>
  <c r="H468" i="4"/>
  <c r="I467" i="4"/>
  <c r="H467" i="4"/>
  <c r="J467" i="4" s="1"/>
  <c r="J466" i="4"/>
  <c r="I466" i="4"/>
  <c r="H466" i="4"/>
  <c r="J465" i="4"/>
  <c r="I465" i="4"/>
  <c r="H465" i="4"/>
  <c r="I464" i="4"/>
  <c r="H464" i="4"/>
  <c r="J463" i="4"/>
  <c r="I463" i="4"/>
  <c r="H463" i="4"/>
  <c r="J462" i="4"/>
  <c r="I462" i="4"/>
  <c r="H462" i="4"/>
  <c r="I461" i="4"/>
  <c r="H461" i="4"/>
  <c r="J461" i="4" s="1"/>
  <c r="I460" i="4"/>
  <c r="H460" i="4"/>
  <c r="J460" i="4" s="1"/>
  <c r="I459" i="4"/>
  <c r="H459" i="4"/>
  <c r="J459" i="4" s="1"/>
  <c r="I458" i="4"/>
  <c r="H458" i="4"/>
  <c r="J458" i="4" s="1"/>
  <c r="I457" i="4"/>
  <c r="H457" i="4"/>
  <c r="J457" i="4" s="1"/>
  <c r="I456" i="4"/>
  <c r="H456" i="4"/>
  <c r="J456" i="4" s="1"/>
  <c r="I455" i="4"/>
  <c r="H455" i="4"/>
  <c r="J455" i="4" s="1"/>
  <c r="J454" i="4"/>
  <c r="I454" i="4"/>
  <c r="H454" i="4"/>
  <c r="I453" i="4"/>
  <c r="H453" i="4"/>
  <c r="I452" i="4"/>
  <c r="H452" i="4"/>
  <c r="J452" i="4" s="1"/>
  <c r="J451" i="4"/>
  <c r="I451" i="4"/>
  <c r="H451" i="4"/>
  <c r="J450" i="4"/>
  <c r="I450" i="4"/>
  <c r="H450" i="4"/>
  <c r="I449" i="4"/>
  <c r="H449" i="4"/>
  <c r="I448" i="4"/>
  <c r="H448" i="4"/>
  <c r="J447" i="4"/>
  <c r="I447" i="4"/>
  <c r="H447" i="4"/>
  <c r="I446" i="4"/>
  <c r="J446" i="4" s="1"/>
  <c r="H446" i="4"/>
  <c r="I445" i="4"/>
  <c r="H445" i="4"/>
  <c r="J445" i="4" s="1"/>
  <c r="I444" i="4"/>
  <c r="H444" i="4"/>
  <c r="I443" i="4"/>
  <c r="H443" i="4"/>
  <c r="J443" i="4" s="1"/>
  <c r="I442" i="4"/>
  <c r="H442" i="4"/>
  <c r="J442" i="4" s="1"/>
  <c r="J441" i="4"/>
  <c r="I441" i="4"/>
  <c r="H441" i="4"/>
  <c r="I440" i="4"/>
  <c r="H440" i="4"/>
  <c r="J440" i="4" s="1"/>
  <c r="I439" i="4"/>
  <c r="H439" i="4"/>
  <c r="I438" i="4"/>
  <c r="J438" i="4" s="1"/>
  <c r="H438" i="4"/>
  <c r="I437" i="4"/>
  <c r="J437" i="4" s="1"/>
  <c r="H437" i="4"/>
  <c r="J436" i="4"/>
  <c r="I436" i="4"/>
  <c r="H436" i="4"/>
  <c r="J435" i="4"/>
  <c r="I435" i="4"/>
  <c r="H435" i="4"/>
  <c r="I434" i="4"/>
  <c r="H434" i="4"/>
  <c r="J434" i="4" s="1"/>
  <c r="I433" i="4"/>
  <c r="H433" i="4"/>
  <c r="J433" i="4" s="1"/>
  <c r="I432" i="4"/>
  <c r="H432" i="4"/>
  <c r="I431" i="4"/>
  <c r="H431" i="4"/>
  <c r="J431" i="4" s="1"/>
  <c r="I430" i="4"/>
  <c r="J430" i="4" s="1"/>
  <c r="H430" i="4"/>
  <c r="I429" i="4"/>
  <c r="H429" i="4"/>
  <c r="J429" i="4" s="1"/>
  <c r="I428" i="4"/>
  <c r="H428" i="4"/>
  <c r="J428" i="4" s="1"/>
  <c r="J427" i="4"/>
  <c r="I427" i="4"/>
  <c r="H427" i="4"/>
  <c r="I426" i="4"/>
  <c r="J426" i="4" s="1"/>
  <c r="H426" i="4"/>
  <c r="I425" i="4"/>
  <c r="H425" i="4"/>
  <c r="J425" i="4" s="1"/>
  <c r="I424" i="4"/>
  <c r="H424" i="4"/>
  <c r="I423" i="4"/>
  <c r="J423" i="4" s="1"/>
  <c r="H423" i="4"/>
  <c r="J422" i="4"/>
  <c r="I422" i="4"/>
  <c r="H422" i="4"/>
  <c r="J421" i="4"/>
  <c r="I421" i="4"/>
  <c r="H421" i="4"/>
  <c r="J420" i="4"/>
  <c r="I420" i="4"/>
  <c r="H420" i="4"/>
  <c r="I419" i="4"/>
  <c r="H419" i="4"/>
  <c r="J419" i="4" s="1"/>
  <c r="J418" i="4"/>
  <c r="I418" i="4"/>
  <c r="H418" i="4"/>
  <c r="I417" i="4"/>
  <c r="H417" i="4"/>
  <c r="I416" i="4"/>
  <c r="H416" i="4"/>
  <c r="J416" i="4" s="1"/>
  <c r="I415" i="4"/>
  <c r="J415" i="4" s="1"/>
  <c r="H415" i="4"/>
  <c r="I414" i="4"/>
  <c r="J414" i="4" s="1"/>
  <c r="H414" i="4"/>
  <c r="J413" i="4"/>
  <c r="I413" i="4"/>
  <c r="H413" i="4"/>
  <c r="I412" i="4"/>
  <c r="J412" i="4" s="1"/>
  <c r="H412" i="4"/>
  <c r="I411" i="4"/>
  <c r="H411" i="4"/>
  <c r="J411" i="4" s="1"/>
  <c r="I410" i="4"/>
  <c r="H410" i="4"/>
  <c r="J410" i="4" s="1"/>
  <c r="J409" i="4"/>
  <c r="I409" i="4"/>
  <c r="H409" i="4"/>
  <c r="I408" i="4"/>
  <c r="H408" i="4"/>
  <c r="J408" i="4" s="1"/>
  <c r="I407" i="4"/>
  <c r="H407" i="4"/>
  <c r="J407" i="4" s="1"/>
  <c r="J406" i="4"/>
  <c r="I406" i="4"/>
  <c r="H406" i="4"/>
  <c r="I405" i="4"/>
  <c r="H405" i="4"/>
  <c r="I404" i="4"/>
  <c r="H404" i="4"/>
  <c r="J404" i="4" s="1"/>
  <c r="I403" i="4"/>
  <c r="H403" i="4"/>
  <c r="J403" i="4" s="1"/>
  <c r="I402" i="4"/>
  <c r="H402" i="4"/>
  <c r="J402" i="4" s="1"/>
  <c r="I401" i="4"/>
  <c r="J401" i="4" s="1"/>
  <c r="H401" i="4"/>
  <c r="I400" i="4"/>
  <c r="H400" i="4"/>
  <c r="I399" i="4"/>
  <c r="H399" i="4"/>
  <c r="J399" i="4" s="1"/>
  <c r="I398" i="4"/>
  <c r="J398" i="4" s="1"/>
  <c r="H398" i="4"/>
  <c r="J397" i="4"/>
  <c r="I397" i="4"/>
  <c r="H397" i="4"/>
  <c r="J396" i="4"/>
  <c r="I396" i="4"/>
  <c r="H396" i="4"/>
  <c r="I395" i="4"/>
  <c r="H395" i="4"/>
  <c r="J395" i="4" s="1"/>
  <c r="I394" i="4"/>
  <c r="H394" i="4"/>
  <c r="J394" i="4" s="1"/>
  <c r="J393" i="4"/>
  <c r="I393" i="4"/>
  <c r="H393" i="4"/>
  <c r="I392" i="4"/>
  <c r="H392" i="4"/>
  <c r="J392" i="4" s="1"/>
  <c r="I391" i="4"/>
  <c r="H391" i="4"/>
  <c r="I390" i="4"/>
  <c r="J390" i="4" s="1"/>
  <c r="H390" i="4"/>
  <c r="I389" i="4"/>
  <c r="H389" i="4"/>
  <c r="J389" i="4" s="1"/>
  <c r="I388" i="4"/>
  <c r="J388" i="4" s="1"/>
  <c r="H388" i="4"/>
  <c r="J387" i="4"/>
  <c r="I387" i="4"/>
  <c r="H387" i="4"/>
  <c r="I386" i="4"/>
  <c r="H386" i="4"/>
  <c r="J386" i="4" s="1"/>
  <c r="J385" i="4"/>
  <c r="I385" i="4"/>
  <c r="H385" i="4"/>
  <c r="I384" i="4"/>
  <c r="H384" i="4"/>
  <c r="I383" i="4"/>
  <c r="H383" i="4"/>
  <c r="J383" i="4" s="1"/>
  <c r="J382" i="4"/>
  <c r="I382" i="4"/>
  <c r="H382" i="4"/>
  <c r="J381" i="4"/>
  <c r="I381" i="4"/>
  <c r="H381" i="4"/>
  <c r="I380" i="4"/>
  <c r="H380" i="4"/>
  <c r="J380" i="4" s="1"/>
  <c r="J379" i="4"/>
  <c r="I379" i="4"/>
  <c r="H379" i="4"/>
  <c r="I378" i="4"/>
  <c r="H378" i="4"/>
  <c r="I377" i="4"/>
  <c r="H377" i="4"/>
  <c r="J377" i="4" s="1"/>
  <c r="I376" i="4"/>
  <c r="H376" i="4"/>
  <c r="I375" i="4"/>
  <c r="H375" i="4"/>
  <c r="J375" i="4" s="1"/>
  <c r="J374" i="4"/>
  <c r="I374" i="4"/>
  <c r="H374" i="4"/>
  <c r="J373" i="4"/>
  <c r="I373" i="4"/>
  <c r="H373" i="4"/>
  <c r="I372" i="4"/>
  <c r="H372" i="4"/>
  <c r="J372" i="4" s="1"/>
  <c r="I371" i="4"/>
  <c r="H371" i="4"/>
  <c r="J371" i="4" s="1"/>
  <c r="J370" i="4"/>
  <c r="I370" i="4"/>
  <c r="H370" i="4"/>
  <c r="I369" i="4"/>
  <c r="H369" i="4"/>
  <c r="I368" i="4"/>
  <c r="H368" i="4"/>
  <c r="J368" i="4" s="1"/>
  <c r="I367" i="4"/>
  <c r="H367" i="4"/>
  <c r="I366" i="4"/>
  <c r="H366" i="4"/>
  <c r="J366" i="4" s="1"/>
  <c r="I365" i="4"/>
  <c r="J365" i="4" s="1"/>
  <c r="H365" i="4"/>
  <c r="J364" i="4"/>
  <c r="I364" i="4"/>
  <c r="H364" i="4"/>
  <c r="J363" i="4"/>
  <c r="I363" i="4"/>
  <c r="H363" i="4"/>
  <c r="I362" i="4"/>
  <c r="H362" i="4"/>
  <c r="J362" i="4" s="1"/>
  <c r="I361" i="4"/>
  <c r="H361" i="4"/>
  <c r="J361" i="4" s="1"/>
  <c r="J360" i="4"/>
  <c r="I360" i="4"/>
  <c r="H360" i="4"/>
  <c r="I359" i="4"/>
  <c r="H359" i="4"/>
  <c r="J359" i="4" s="1"/>
  <c r="J358" i="4"/>
  <c r="I358" i="4"/>
  <c r="H358" i="4"/>
  <c r="J357" i="4"/>
  <c r="I357" i="4"/>
  <c r="H357" i="4"/>
  <c r="I356" i="4"/>
  <c r="H356" i="4"/>
  <c r="J356" i="4" s="1"/>
  <c r="I355" i="4"/>
  <c r="H355" i="4"/>
  <c r="J355" i="4" s="1"/>
  <c r="J354" i="4"/>
  <c r="I354" i="4"/>
  <c r="H354" i="4"/>
  <c r="I353" i="4"/>
  <c r="H353" i="4"/>
  <c r="I352" i="4"/>
  <c r="H352" i="4"/>
  <c r="J352" i="4" s="1"/>
  <c r="I351" i="4"/>
  <c r="H351" i="4"/>
  <c r="I350" i="4"/>
  <c r="H350" i="4"/>
  <c r="J350" i="4" s="1"/>
  <c r="I349" i="4"/>
  <c r="J349" i="4" s="1"/>
  <c r="H349" i="4"/>
  <c r="J348" i="4"/>
  <c r="I348" i="4"/>
  <c r="H348" i="4"/>
  <c r="I347" i="4"/>
  <c r="J347" i="4" s="1"/>
  <c r="H347" i="4"/>
  <c r="I346" i="4"/>
  <c r="H346" i="4"/>
  <c r="J346" i="4" s="1"/>
  <c r="I345" i="4"/>
  <c r="H345" i="4"/>
  <c r="J344" i="4"/>
  <c r="I344" i="4"/>
  <c r="H344" i="4"/>
  <c r="I343" i="4"/>
  <c r="H343" i="4"/>
  <c r="J343" i="4" s="1"/>
  <c r="I342" i="4"/>
  <c r="J342" i="4" s="1"/>
  <c r="H342" i="4"/>
  <c r="I341" i="4"/>
  <c r="J341" i="4" s="1"/>
  <c r="H341" i="4"/>
  <c r="I340" i="4"/>
  <c r="H340" i="4"/>
  <c r="J340" i="4" s="1"/>
  <c r="J339" i="4"/>
  <c r="I339" i="4"/>
  <c r="H339" i="4"/>
  <c r="J338" i="4"/>
  <c r="I338" i="4"/>
  <c r="H338" i="4"/>
  <c r="I337" i="4"/>
  <c r="H337" i="4"/>
  <c r="J336" i="4"/>
  <c r="I336" i="4"/>
  <c r="H336" i="4"/>
  <c r="I335" i="4"/>
  <c r="H335" i="4"/>
  <c r="I334" i="4"/>
  <c r="H334" i="4"/>
  <c r="J334" i="4" s="1"/>
  <c r="J333" i="4"/>
  <c r="I333" i="4"/>
  <c r="H333" i="4"/>
  <c r="J332" i="4"/>
  <c r="I332" i="4"/>
  <c r="H332" i="4"/>
  <c r="I331" i="4"/>
  <c r="H331" i="4"/>
  <c r="J331" i="4" s="1"/>
  <c r="I330" i="4"/>
  <c r="H330" i="4"/>
  <c r="J330" i="4" s="1"/>
  <c r="I329" i="4"/>
  <c r="H329" i="4"/>
  <c r="J329" i="4" s="1"/>
  <c r="I328" i="4"/>
  <c r="H328" i="4"/>
  <c r="J328" i="4" s="1"/>
  <c r="I327" i="4"/>
  <c r="H327" i="4"/>
  <c r="J327" i="4" s="1"/>
  <c r="J326" i="4"/>
  <c r="I326" i="4"/>
  <c r="H326" i="4"/>
  <c r="J325" i="4"/>
  <c r="I325" i="4"/>
  <c r="H325" i="4"/>
  <c r="I324" i="4"/>
  <c r="H324" i="4"/>
  <c r="J324" i="4" s="1"/>
  <c r="I323" i="4"/>
  <c r="H323" i="4"/>
  <c r="J323" i="4" s="1"/>
  <c r="J322" i="4"/>
  <c r="I322" i="4"/>
  <c r="H322" i="4"/>
  <c r="I321" i="4"/>
  <c r="H321" i="4"/>
  <c r="J321" i="4" s="1"/>
  <c r="I320" i="4"/>
  <c r="H320" i="4"/>
  <c r="J320" i="4" s="1"/>
  <c r="I319" i="4"/>
  <c r="H319" i="4"/>
  <c r="J319" i="4" s="1"/>
  <c r="I318" i="4"/>
  <c r="H318" i="4"/>
  <c r="I317" i="4"/>
  <c r="J317" i="4" s="1"/>
  <c r="H317" i="4"/>
  <c r="J316" i="4"/>
  <c r="I316" i="4"/>
  <c r="H316" i="4"/>
  <c r="I315" i="4"/>
  <c r="J315" i="4" s="1"/>
  <c r="H315" i="4"/>
  <c r="I314" i="4"/>
  <c r="H314" i="4"/>
  <c r="J314" i="4" s="1"/>
  <c r="I313" i="4"/>
  <c r="H313" i="4"/>
  <c r="J312" i="4"/>
  <c r="I312" i="4"/>
  <c r="H312" i="4"/>
  <c r="I311" i="4"/>
  <c r="H311" i="4"/>
  <c r="J311" i="4" s="1"/>
  <c r="I310" i="4"/>
  <c r="J310" i="4" s="1"/>
  <c r="H310" i="4"/>
  <c r="I309" i="4"/>
  <c r="J309" i="4" s="1"/>
  <c r="H309" i="4"/>
  <c r="I308" i="4"/>
  <c r="H308" i="4"/>
  <c r="J308" i="4" s="1"/>
  <c r="I307" i="4"/>
  <c r="H307" i="4"/>
  <c r="J307" i="4" s="1"/>
  <c r="J306" i="4"/>
  <c r="I306" i="4"/>
  <c r="H306" i="4"/>
  <c r="I305" i="4"/>
  <c r="H305" i="4"/>
  <c r="I304" i="4"/>
  <c r="H304" i="4"/>
  <c r="J304" i="4" s="1"/>
  <c r="I303" i="4"/>
  <c r="H303" i="4"/>
  <c r="I302" i="4"/>
  <c r="H302" i="4"/>
  <c r="J302" i="4" s="1"/>
  <c r="J301" i="4"/>
  <c r="I301" i="4"/>
  <c r="H301" i="4"/>
  <c r="J300" i="4"/>
  <c r="I300" i="4"/>
  <c r="H300" i="4"/>
  <c r="J299" i="4"/>
  <c r="I299" i="4"/>
  <c r="H299" i="4"/>
  <c r="I298" i="4"/>
  <c r="H298" i="4"/>
  <c r="J298" i="4" s="1"/>
  <c r="I297" i="4"/>
  <c r="H297" i="4"/>
  <c r="J297" i="4" s="1"/>
  <c r="I296" i="4"/>
  <c r="H296" i="4"/>
  <c r="J296" i="4" s="1"/>
  <c r="I295" i="4"/>
  <c r="H295" i="4"/>
  <c r="J295" i="4" s="1"/>
  <c r="J294" i="4"/>
  <c r="I294" i="4"/>
  <c r="H294" i="4"/>
  <c r="J293" i="4"/>
  <c r="I293" i="4"/>
  <c r="H293" i="4"/>
  <c r="I292" i="4"/>
  <c r="H292" i="4"/>
  <c r="J292" i="4" s="1"/>
  <c r="I291" i="4"/>
  <c r="H291" i="4"/>
  <c r="J291" i="4" s="1"/>
  <c r="J290" i="4"/>
  <c r="I290" i="4"/>
  <c r="H290" i="4"/>
  <c r="I289" i="4"/>
  <c r="H289" i="4"/>
  <c r="I288" i="4"/>
  <c r="H288" i="4"/>
  <c r="J288" i="4" s="1"/>
  <c r="I287" i="4"/>
  <c r="H287" i="4"/>
  <c r="J287" i="4" s="1"/>
  <c r="I286" i="4"/>
  <c r="H286" i="4"/>
  <c r="I285" i="4"/>
  <c r="J285" i="4" s="1"/>
  <c r="H285" i="4"/>
  <c r="J284" i="4"/>
  <c r="I284" i="4"/>
  <c r="H284" i="4"/>
  <c r="I283" i="4"/>
  <c r="J283" i="4" s="1"/>
  <c r="H283" i="4"/>
  <c r="I282" i="4"/>
  <c r="H282" i="4"/>
  <c r="J282" i="4" s="1"/>
  <c r="I281" i="4"/>
  <c r="H281" i="4"/>
  <c r="J280" i="4"/>
  <c r="I280" i="4"/>
  <c r="H280" i="4"/>
  <c r="I279" i="4"/>
  <c r="H279" i="4"/>
  <c r="J279" i="4" s="1"/>
  <c r="I278" i="4"/>
  <c r="J278" i="4" s="1"/>
  <c r="H278" i="4"/>
  <c r="I277" i="4"/>
  <c r="J277" i="4" s="1"/>
  <c r="H277" i="4"/>
  <c r="I276" i="4"/>
  <c r="H276" i="4"/>
  <c r="J276" i="4" s="1"/>
  <c r="I275" i="4"/>
  <c r="H275" i="4"/>
  <c r="J275" i="4" s="1"/>
  <c r="J274" i="4"/>
  <c r="I274" i="4"/>
  <c r="H274" i="4"/>
  <c r="I273" i="4"/>
  <c r="H273" i="4"/>
  <c r="I272" i="4"/>
  <c r="H272" i="4"/>
  <c r="J272" i="4" s="1"/>
  <c r="I271" i="4"/>
  <c r="H271" i="4"/>
  <c r="I270" i="4"/>
  <c r="H270" i="4"/>
  <c r="J270" i="4" s="1"/>
  <c r="J269" i="4"/>
  <c r="I269" i="4"/>
  <c r="H269" i="4"/>
  <c r="J268" i="4"/>
  <c r="I268" i="4"/>
  <c r="H268" i="4"/>
  <c r="J267" i="4"/>
  <c r="I267" i="4"/>
  <c r="H267" i="4"/>
  <c r="I266" i="4"/>
  <c r="H266" i="4"/>
  <c r="J266" i="4" s="1"/>
  <c r="I265" i="4"/>
  <c r="H265" i="4"/>
  <c r="J265" i="4" s="1"/>
  <c r="J264" i="4"/>
  <c r="I264" i="4"/>
  <c r="H264" i="4"/>
  <c r="I263" i="4"/>
  <c r="H263" i="4"/>
  <c r="J263" i="4" s="1"/>
  <c r="J262" i="4"/>
  <c r="I262" i="4"/>
  <c r="H262" i="4"/>
  <c r="J261" i="4"/>
  <c r="I261" i="4"/>
  <c r="H261" i="4"/>
  <c r="I260" i="4"/>
  <c r="H260" i="4"/>
  <c r="J260" i="4" s="1"/>
  <c r="I259" i="4"/>
  <c r="H259" i="4"/>
  <c r="J259" i="4" s="1"/>
  <c r="J258" i="4"/>
  <c r="I258" i="4"/>
  <c r="H258" i="4"/>
  <c r="I257" i="4"/>
  <c r="H257" i="4"/>
  <c r="I256" i="4"/>
  <c r="H256" i="4"/>
  <c r="J256" i="4" s="1"/>
  <c r="I255" i="4"/>
  <c r="H255" i="4"/>
  <c r="J255" i="4" s="1"/>
  <c r="I254" i="4"/>
  <c r="H254" i="4"/>
  <c r="I253" i="4"/>
  <c r="J253" i="4" s="1"/>
  <c r="H253" i="4"/>
  <c r="J252" i="4"/>
  <c r="I252" i="4"/>
  <c r="H252" i="4"/>
  <c r="I251" i="4"/>
  <c r="J251" i="4" s="1"/>
  <c r="H251" i="4"/>
  <c r="I250" i="4"/>
  <c r="H250" i="4"/>
  <c r="J250" i="4" s="1"/>
  <c r="I249" i="4"/>
  <c r="H249" i="4"/>
  <c r="J248" i="4"/>
  <c r="I248" i="4"/>
  <c r="H248" i="4"/>
  <c r="I247" i="4"/>
  <c r="H247" i="4"/>
  <c r="J247" i="4" s="1"/>
  <c r="I246" i="4"/>
  <c r="J246" i="4" s="1"/>
  <c r="H246" i="4"/>
  <c r="I245" i="4"/>
  <c r="J245" i="4" s="1"/>
  <c r="H245" i="4"/>
  <c r="I244" i="4"/>
  <c r="H244" i="4"/>
  <c r="J244" i="4" s="1"/>
  <c r="I243" i="4"/>
  <c r="H243" i="4"/>
  <c r="J243" i="4" s="1"/>
  <c r="J242" i="4"/>
  <c r="I242" i="4"/>
  <c r="H242" i="4"/>
  <c r="I241" i="4"/>
  <c r="H241" i="4"/>
  <c r="I240" i="4"/>
  <c r="H240" i="4"/>
  <c r="J240" i="4" s="1"/>
  <c r="I239" i="4"/>
  <c r="H239" i="4"/>
  <c r="I238" i="4"/>
  <c r="H238" i="4"/>
  <c r="J237" i="4"/>
  <c r="I237" i="4"/>
  <c r="H237" i="4"/>
  <c r="J236" i="4"/>
  <c r="I236" i="4"/>
  <c r="H236" i="4"/>
  <c r="J235" i="4"/>
  <c r="I235" i="4"/>
  <c r="H235" i="4"/>
  <c r="I234" i="4"/>
  <c r="H234" i="4"/>
  <c r="J234" i="4" s="1"/>
  <c r="I233" i="4"/>
  <c r="H233" i="4"/>
  <c r="J233" i="4" s="1"/>
  <c r="I232" i="4"/>
  <c r="H232" i="4"/>
  <c r="J232" i="4" s="1"/>
  <c r="I231" i="4"/>
  <c r="H231" i="4"/>
  <c r="J231" i="4" s="1"/>
  <c r="J230" i="4"/>
  <c r="I230" i="4"/>
  <c r="H230" i="4"/>
  <c r="J229" i="4"/>
  <c r="I229" i="4"/>
  <c r="H229" i="4"/>
  <c r="I228" i="4"/>
  <c r="H228" i="4"/>
  <c r="J228" i="4" s="1"/>
  <c r="I227" i="4"/>
  <c r="H227" i="4"/>
  <c r="J227" i="4" s="1"/>
  <c r="J226" i="4"/>
  <c r="I226" i="4"/>
  <c r="H226" i="4"/>
  <c r="I225" i="4"/>
  <c r="H225" i="4"/>
  <c r="I224" i="4"/>
  <c r="H224" i="4"/>
  <c r="J224" i="4" s="1"/>
  <c r="I223" i="4"/>
  <c r="H223" i="4"/>
  <c r="J223" i="4" s="1"/>
  <c r="I222" i="4"/>
  <c r="H222" i="4"/>
  <c r="J222" i="4" s="1"/>
  <c r="I221" i="4"/>
  <c r="J221" i="4" s="1"/>
  <c r="H221" i="4"/>
  <c r="J220" i="4"/>
  <c r="I220" i="4"/>
  <c r="H220" i="4"/>
  <c r="I219" i="4"/>
  <c r="J219" i="4" s="1"/>
  <c r="H219" i="4"/>
  <c r="I218" i="4"/>
  <c r="H218" i="4"/>
  <c r="J218" i="4" s="1"/>
  <c r="I217" i="4"/>
  <c r="H217" i="4"/>
  <c r="J216" i="4"/>
  <c r="I216" i="4"/>
  <c r="H216" i="4"/>
  <c r="I215" i="4"/>
  <c r="H215" i="4"/>
  <c r="J215" i="4" s="1"/>
  <c r="I214" i="4"/>
  <c r="J214" i="4" s="1"/>
  <c r="H214" i="4"/>
  <c r="I213" i="4"/>
  <c r="J213" i="4" s="1"/>
  <c r="H213" i="4"/>
  <c r="I212" i="4"/>
  <c r="H212" i="4"/>
  <c r="J212" i="4" s="1"/>
  <c r="J211" i="4"/>
  <c r="I211" i="4"/>
  <c r="H211" i="4"/>
  <c r="J210" i="4"/>
  <c r="I210" i="4"/>
  <c r="H210" i="4"/>
  <c r="I209" i="4"/>
  <c r="H209" i="4"/>
  <c r="J208" i="4"/>
  <c r="I208" i="4"/>
  <c r="H208" i="4"/>
  <c r="I207" i="4"/>
  <c r="J207" i="4" s="1"/>
  <c r="H207" i="4"/>
  <c r="I206" i="4"/>
  <c r="H206" i="4"/>
  <c r="J206" i="4" s="1"/>
  <c r="J205" i="4"/>
  <c r="I205" i="4"/>
  <c r="H205" i="4"/>
  <c r="J204" i="4"/>
  <c r="I204" i="4"/>
  <c r="H204" i="4"/>
  <c r="I203" i="4"/>
  <c r="H203" i="4"/>
  <c r="J203" i="4" s="1"/>
  <c r="I202" i="4"/>
  <c r="H202" i="4"/>
  <c r="J202" i="4" s="1"/>
  <c r="I201" i="4"/>
  <c r="H201" i="4"/>
  <c r="J201" i="4" s="1"/>
  <c r="J200" i="4"/>
  <c r="I200" i="4"/>
  <c r="H200" i="4"/>
  <c r="I199" i="4"/>
  <c r="J199" i="4" s="1"/>
  <c r="H199" i="4"/>
  <c r="J198" i="4"/>
  <c r="I198" i="4"/>
  <c r="H198" i="4"/>
  <c r="J197" i="4"/>
  <c r="I197" i="4"/>
  <c r="H197" i="4"/>
  <c r="I196" i="4"/>
  <c r="H196" i="4"/>
  <c r="J196" i="4" s="1"/>
  <c r="I195" i="4"/>
  <c r="H195" i="4"/>
  <c r="J195" i="4" s="1"/>
  <c r="J194" i="4"/>
  <c r="I194" i="4"/>
  <c r="H194" i="4"/>
  <c r="I193" i="4"/>
  <c r="H193" i="4"/>
  <c r="J193" i="4" s="1"/>
  <c r="I192" i="4"/>
  <c r="H192" i="4"/>
  <c r="J192" i="4" s="1"/>
  <c r="I191" i="4"/>
  <c r="J191" i="4" s="1"/>
  <c r="H191" i="4"/>
  <c r="I190" i="4"/>
  <c r="H190" i="4"/>
  <c r="I189" i="4"/>
  <c r="J189" i="4" s="1"/>
  <c r="H189" i="4"/>
  <c r="J188" i="4"/>
  <c r="I188" i="4"/>
  <c r="H188" i="4"/>
  <c r="I187" i="4"/>
  <c r="J187" i="4" s="1"/>
  <c r="H187" i="4"/>
  <c r="I186" i="4"/>
  <c r="H186" i="4"/>
  <c r="J186" i="4" s="1"/>
  <c r="I185" i="4"/>
  <c r="H185" i="4"/>
  <c r="J184" i="4"/>
  <c r="I184" i="4"/>
  <c r="H184" i="4"/>
  <c r="I183" i="4"/>
  <c r="J183" i="4" s="1"/>
  <c r="H183" i="4"/>
  <c r="I182" i="4"/>
  <c r="J182" i="4" s="1"/>
  <c r="H182" i="4"/>
  <c r="I181" i="4"/>
  <c r="J181" i="4" s="1"/>
  <c r="H181" i="4"/>
  <c r="I180" i="4"/>
  <c r="H180" i="4"/>
  <c r="J180" i="4" s="1"/>
  <c r="J179" i="4"/>
  <c r="I179" i="4"/>
  <c r="H179" i="4"/>
  <c r="J178" i="4"/>
  <c r="I178" i="4"/>
  <c r="H178" i="4"/>
  <c r="I177" i="4"/>
  <c r="H177" i="4"/>
  <c r="J176" i="4"/>
  <c r="I176" i="4"/>
  <c r="H176" i="4"/>
  <c r="I175" i="4"/>
  <c r="J175" i="4" s="1"/>
  <c r="H175" i="4"/>
  <c r="I174" i="4"/>
  <c r="H174" i="4"/>
  <c r="J174" i="4" s="1"/>
  <c r="J173" i="4"/>
  <c r="I173" i="4"/>
  <c r="H173" i="4"/>
  <c r="J172" i="4"/>
  <c r="I172" i="4"/>
  <c r="H172" i="4"/>
  <c r="J171" i="4"/>
  <c r="I171" i="4"/>
  <c r="H171" i="4"/>
  <c r="I170" i="4"/>
  <c r="H170" i="4"/>
  <c r="J170" i="4" s="1"/>
  <c r="I169" i="4"/>
  <c r="H169" i="4"/>
  <c r="J169" i="4" s="1"/>
  <c r="I168" i="4"/>
  <c r="H168" i="4"/>
  <c r="J168" i="4" s="1"/>
  <c r="I167" i="4"/>
  <c r="J167" i="4" s="1"/>
  <c r="H167" i="4"/>
  <c r="J166" i="4"/>
  <c r="I166" i="4"/>
  <c r="H166" i="4"/>
  <c r="J165" i="4"/>
  <c r="I165" i="4"/>
  <c r="H165" i="4"/>
  <c r="I164" i="4"/>
  <c r="H164" i="4"/>
  <c r="J164" i="4" s="1"/>
  <c r="I163" i="4"/>
  <c r="H163" i="4"/>
  <c r="J163" i="4" s="1"/>
  <c r="J162" i="4"/>
  <c r="I162" i="4"/>
  <c r="H162" i="4"/>
  <c r="I161" i="4"/>
  <c r="H161" i="4"/>
  <c r="I160" i="4"/>
  <c r="H160" i="4"/>
  <c r="J160" i="4" s="1"/>
  <c r="I159" i="4"/>
  <c r="J159" i="4" s="1"/>
  <c r="H159" i="4"/>
  <c r="I158" i="4"/>
  <c r="H158" i="4"/>
  <c r="I157" i="4"/>
  <c r="J157" i="4" s="1"/>
  <c r="H157" i="4"/>
  <c r="J156" i="4"/>
  <c r="I156" i="4"/>
  <c r="H156" i="4"/>
  <c r="I155" i="4"/>
  <c r="J155" i="4" s="1"/>
  <c r="H155" i="4"/>
  <c r="I154" i="4"/>
  <c r="H154" i="4"/>
  <c r="J154" i="4" s="1"/>
  <c r="I153" i="4"/>
  <c r="H153" i="4"/>
  <c r="J152" i="4"/>
  <c r="I152" i="4"/>
  <c r="H152" i="4"/>
  <c r="I151" i="4"/>
  <c r="J151" i="4" s="1"/>
  <c r="H151" i="4"/>
  <c r="I150" i="4"/>
  <c r="J150" i="4" s="1"/>
  <c r="H150" i="4"/>
  <c r="I149" i="4"/>
  <c r="J149" i="4" s="1"/>
  <c r="H149" i="4"/>
  <c r="I148" i="4"/>
  <c r="H148" i="4"/>
  <c r="J148" i="4" s="1"/>
  <c r="I147" i="4"/>
  <c r="H147" i="4"/>
  <c r="J147" i="4" s="1"/>
  <c r="J146" i="4"/>
  <c r="I146" i="4"/>
  <c r="H146" i="4"/>
  <c r="I145" i="4"/>
  <c r="H145" i="4"/>
  <c r="I144" i="4"/>
  <c r="H144" i="4"/>
  <c r="J144" i="4" s="1"/>
  <c r="I143" i="4"/>
  <c r="J143" i="4" s="1"/>
  <c r="H143" i="4"/>
  <c r="I142" i="4"/>
  <c r="H142" i="4"/>
  <c r="J142" i="4" s="1"/>
  <c r="J141" i="4"/>
  <c r="I141" i="4"/>
  <c r="H141" i="4"/>
  <c r="J140" i="4"/>
  <c r="I140" i="4"/>
  <c r="H140" i="4"/>
  <c r="J139" i="4"/>
  <c r="I139" i="4"/>
  <c r="H139" i="4"/>
  <c r="I138" i="4"/>
  <c r="H138" i="4"/>
  <c r="J138" i="4" s="1"/>
  <c r="I137" i="4"/>
  <c r="H137" i="4"/>
  <c r="J137" i="4" s="1"/>
  <c r="J136" i="4"/>
  <c r="I136" i="4"/>
  <c r="H136" i="4"/>
  <c r="I135" i="4"/>
  <c r="J135" i="4" s="1"/>
  <c r="H135" i="4"/>
  <c r="J134" i="4"/>
  <c r="I134" i="4"/>
  <c r="H134" i="4"/>
  <c r="J133" i="4"/>
  <c r="I133" i="4"/>
  <c r="H133" i="4"/>
  <c r="I132" i="4"/>
  <c r="H132" i="4"/>
  <c r="J132" i="4" s="1"/>
  <c r="I131" i="4"/>
  <c r="H131" i="4"/>
  <c r="J131" i="4" s="1"/>
  <c r="J130" i="4"/>
  <c r="I130" i="4"/>
  <c r="H130" i="4"/>
  <c r="I129" i="4"/>
  <c r="H129" i="4"/>
  <c r="I128" i="4"/>
  <c r="H128" i="4"/>
  <c r="J128" i="4" s="1"/>
  <c r="I127" i="4"/>
  <c r="J127" i="4" s="1"/>
  <c r="H127" i="4"/>
  <c r="I126" i="4"/>
  <c r="H126" i="4"/>
  <c r="I125" i="4"/>
  <c r="J125" i="4" s="1"/>
  <c r="H125" i="4"/>
  <c r="J124" i="4"/>
  <c r="I124" i="4"/>
  <c r="H124" i="4"/>
  <c r="I123" i="4"/>
  <c r="J123" i="4" s="1"/>
  <c r="H123" i="4"/>
  <c r="I122" i="4"/>
  <c r="H122" i="4"/>
  <c r="J122" i="4" s="1"/>
  <c r="I121" i="4"/>
  <c r="H121" i="4"/>
  <c r="J120" i="4"/>
  <c r="I120" i="4"/>
  <c r="H120" i="4"/>
  <c r="I119" i="4"/>
  <c r="J119" i="4" s="1"/>
  <c r="H119" i="4"/>
  <c r="I118" i="4"/>
  <c r="J118" i="4" s="1"/>
  <c r="H118" i="4"/>
  <c r="J117" i="4"/>
  <c r="I117" i="4"/>
  <c r="H117" i="4"/>
  <c r="I116" i="4"/>
  <c r="H116" i="4"/>
  <c r="J116" i="4" s="1"/>
  <c r="J115" i="4"/>
  <c r="I115" i="4"/>
  <c r="H115" i="4"/>
  <c r="J114" i="4"/>
  <c r="I114" i="4"/>
  <c r="H114" i="4"/>
  <c r="I113" i="4"/>
  <c r="H113" i="4"/>
  <c r="J113" i="4" s="1"/>
  <c r="J112" i="4"/>
  <c r="I112" i="4"/>
  <c r="H112" i="4"/>
  <c r="I111" i="4"/>
  <c r="J111" i="4" s="1"/>
  <c r="H111" i="4"/>
  <c r="I110" i="4"/>
  <c r="H110" i="4"/>
  <c r="J109" i="4"/>
  <c r="I109" i="4"/>
  <c r="H109" i="4"/>
  <c r="J108" i="4"/>
  <c r="I108" i="4"/>
  <c r="H108" i="4"/>
  <c r="J107" i="4"/>
  <c r="I107" i="4"/>
  <c r="H107" i="4"/>
  <c r="I106" i="4"/>
  <c r="H106" i="4"/>
  <c r="J106" i="4" s="1"/>
  <c r="I105" i="4"/>
  <c r="H105" i="4"/>
  <c r="J105" i="4" s="1"/>
  <c r="J104" i="4"/>
  <c r="I104" i="4"/>
  <c r="H104" i="4"/>
  <c r="I103" i="4"/>
  <c r="J103" i="4" s="1"/>
  <c r="H103" i="4"/>
  <c r="J102" i="4"/>
  <c r="I102" i="4"/>
  <c r="H102" i="4"/>
  <c r="J101" i="4"/>
  <c r="I101" i="4"/>
  <c r="H101" i="4"/>
  <c r="I100" i="4"/>
  <c r="H100" i="4"/>
  <c r="J100" i="4" s="1"/>
  <c r="I99" i="4"/>
  <c r="H99" i="4"/>
  <c r="J99" i="4" s="1"/>
  <c r="J98" i="4"/>
  <c r="I98" i="4"/>
  <c r="H98" i="4"/>
  <c r="I97" i="4"/>
  <c r="H97" i="4"/>
  <c r="J97" i="4" s="1"/>
  <c r="I96" i="4"/>
  <c r="H96" i="4"/>
  <c r="J96" i="4" s="1"/>
  <c r="I95" i="4"/>
  <c r="J95" i="4" s="1"/>
  <c r="H95" i="4"/>
  <c r="I94" i="4"/>
  <c r="H94" i="4"/>
  <c r="I93" i="4"/>
  <c r="J93" i="4" s="1"/>
  <c r="H93" i="4"/>
  <c r="J92" i="4"/>
  <c r="I92" i="4"/>
  <c r="H92" i="4"/>
  <c r="J91" i="4"/>
  <c r="I91" i="4"/>
  <c r="H91" i="4"/>
  <c r="I90" i="4"/>
  <c r="H90" i="4"/>
  <c r="J90" i="4" s="1"/>
  <c r="I89" i="4"/>
  <c r="H89" i="4"/>
  <c r="I88" i="4"/>
  <c r="J88" i="4" s="1"/>
  <c r="H88" i="4"/>
  <c r="I87" i="4"/>
  <c r="J87" i="4" s="1"/>
  <c r="H87" i="4"/>
  <c r="J86" i="4"/>
  <c r="I86" i="4"/>
  <c r="H86" i="4"/>
  <c r="I85" i="4"/>
  <c r="J85" i="4" s="1"/>
  <c r="H85" i="4"/>
  <c r="I84" i="4"/>
  <c r="H84" i="4"/>
  <c r="J84" i="4" s="1"/>
  <c r="I83" i="4"/>
  <c r="H83" i="4"/>
  <c r="J83" i="4" s="1"/>
  <c r="J82" i="4"/>
  <c r="I82" i="4"/>
  <c r="H82" i="4"/>
  <c r="I81" i="4"/>
  <c r="H81" i="4"/>
  <c r="I80" i="4"/>
  <c r="H80" i="4"/>
  <c r="J80" i="4" s="1"/>
  <c r="I79" i="4"/>
  <c r="J79" i="4" s="1"/>
  <c r="H79" i="4"/>
  <c r="I78" i="4"/>
  <c r="H78" i="4"/>
  <c r="J78" i="4" s="1"/>
  <c r="J77" i="4"/>
  <c r="I77" i="4"/>
  <c r="H77" i="4"/>
  <c r="J76" i="4"/>
  <c r="I76" i="4"/>
  <c r="H76" i="4"/>
  <c r="I75" i="4"/>
  <c r="J75" i="4" s="1"/>
  <c r="H75" i="4"/>
  <c r="I74" i="4"/>
  <c r="H74" i="4"/>
  <c r="J74" i="4" s="1"/>
  <c r="I73" i="4"/>
  <c r="H73" i="4"/>
  <c r="J73" i="4" s="1"/>
  <c r="I72" i="4"/>
  <c r="H72" i="4"/>
  <c r="J72" i="4" s="1"/>
  <c r="I71" i="4"/>
  <c r="J71" i="4" s="1"/>
  <c r="H71" i="4"/>
  <c r="J70" i="4"/>
  <c r="I70" i="4"/>
  <c r="H70" i="4"/>
  <c r="I69" i="4"/>
  <c r="J69" i="4" s="1"/>
  <c r="H69" i="4"/>
  <c r="I68" i="4"/>
  <c r="H68" i="4"/>
  <c r="J68" i="4" s="1"/>
  <c r="I67" i="4"/>
  <c r="H67" i="4"/>
  <c r="J67" i="4" s="1"/>
  <c r="J66" i="4"/>
  <c r="I66" i="4"/>
  <c r="H66" i="4"/>
  <c r="I65" i="4"/>
  <c r="H65" i="4"/>
  <c r="I64" i="4"/>
  <c r="H64" i="4"/>
  <c r="J64" i="4" s="1"/>
  <c r="J63" i="4"/>
  <c r="I63" i="4"/>
  <c r="H63" i="4"/>
  <c r="I62" i="4"/>
  <c r="J62" i="4" s="1"/>
  <c r="H62" i="4"/>
  <c r="I61" i="4"/>
  <c r="H61" i="4"/>
  <c r="J60" i="4"/>
  <c r="I60" i="4"/>
  <c r="H60" i="4"/>
  <c r="J59" i="4"/>
  <c r="I59" i="4"/>
  <c r="H59" i="4"/>
  <c r="I58" i="4"/>
  <c r="H58" i="4"/>
  <c r="J58" i="4" s="1"/>
  <c r="I57" i="4"/>
  <c r="H57" i="4"/>
  <c r="J57" i="4" s="1"/>
  <c r="I56" i="4"/>
  <c r="H56" i="4"/>
  <c r="J56" i="4" s="1"/>
  <c r="I55" i="4"/>
  <c r="J55" i="4" s="1"/>
  <c r="H55" i="4"/>
  <c r="J54" i="4"/>
  <c r="I54" i="4"/>
  <c r="H54" i="4"/>
  <c r="I53" i="4"/>
  <c r="H53" i="4"/>
  <c r="J52" i="4"/>
  <c r="I52" i="4"/>
  <c r="H52" i="4"/>
  <c r="J51" i="4"/>
  <c r="I51" i="4"/>
  <c r="H51" i="4"/>
  <c r="J50" i="4"/>
  <c r="I50" i="4"/>
  <c r="H50" i="4"/>
  <c r="I49" i="4"/>
  <c r="H49" i="4"/>
  <c r="I48" i="4"/>
  <c r="H48" i="4"/>
  <c r="J48" i="4" s="1"/>
  <c r="I47" i="4"/>
  <c r="J47" i="4" s="1"/>
  <c r="H47" i="4"/>
  <c r="I46" i="4"/>
  <c r="J46" i="4" s="1"/>
  <c r="H46" i="4"/>
  <c r="I45" i="4"/>
  <c r="H45" i="4"/>
  <c r="I44" i="4"/>
  <c r="H44" i="4"/>
  <c r="J44" i="4" s="1"/>
  <c r="J43" i="4"/>
  <c r="I43" i="4"/>
  <c r="H43" i="4"/>
  <c r="I42" i="4"/>
  <c r="H42" i="4"/>
  <c r="J42" i="4" s="1"/>
  <c r="I41" i="4"/>
  <c r="H41" i="4"/>
  <c r="J41" i="4" s="1"/>
  <c r="I40" i="4"/>
  <c r="H40" i="4"/>
  <c r="J40" i="4" s="1"/>
  <c r="I39" i="4"/>
  <c r="J39" i="4" s="1"/>
  <c r="H39" i="4"/>
  <c r="J38" i="4"/>
  <c r="I38" i="4"/>
  <c r="H38" i="4"/>
  <c r="I37" i="4"/>
  <c r="H37" i="4"/>
  <c r="J37" i="4" s="1"/>
  <c r="J36" i="4"/>
  <c r="I36" i="4"/>
  <c r="H36" i="4"/>
  <c r="J35" i="4"/>
  <c r="I35" i="4"/>
  <c r="H35" i="4"/>
  <c r="I34" i="4"/>
  <c r="J34" i="4" s="1"/>
  <c r="H34" i="4"/>
  <c r="I33" i="4"/>
  <c r="H33" i="4"/>
  <c r="I32" i="4"/>
  <c r="H32" i="4"/>
  <c r="J32" i="4" s="1"/>
  <c r="J31" i="4"/>
  <c r="I31" i="4"/>
  <c r="H31" i="4"/>
  <c r="I30" i="4"/>
  <c r="J30" i="4" s="1"/>
  <c r="H30" i="4"/>
  <c r="I29" i="4"/>
  <c r="H29" i="4"/>
  <c r="J29" i="4" s="1"/>
  <c r="J28" i="4"/>
  <c r="I28" i="4"/>
  <c r="H28" i="4"/>
  <c r="J27" i="4"/>
  <c r="I27" i="4"/>
  <c r="H27" i="4"/>
  <c r="I26" i="4"/>
  <c r="H26" i="4"/>
  <c r="J26" i="4" s="1"/>
  <c r="I25" i="4"/>
  <c r="H25" i="4"/>
  <c r="J25" i="4" s="1"/>
  <c r="I24" i="4"/>
  <c r="H24" i="4"/>
  <c r="J24" i="4" s="1"/>
  <c r="I23" i="4"/>
  <c r="J23" i="4" s="1"/>
  <c r="H23" i="4"/>
  <c r="J22" i="4"/>
  <c r="I22" i="4"/>
  <c r="H22" i="4"/>
  <c r="I21" i="4"/>
  <c r="H21" i="4"/>
  <c r="J21" i="4" s="1"/>
  <c r="I20" i="4"/>
  <c r="H20" i="4"/>
  <c r="J20" i="4" s="1"/>
  <c r="J19" i="4"/>
  <c r="I19" i="4"/>
  <c r="H19" i="4"/>
  <c r="I18" i="4"/>
  <c r="J18" i="4" s="1"/>
  <c r="H18" i="4"/>
  <c r="I17" i="4"/>
  <c r="H17" i="4"/>
  <c r="I16" i="4"/>
  <c r="H16" i="4"/>
  <c r="J16" i="4" s="1"/>
  <c r="J15" i="4"/>
  <c r="I15" i="4"/>
  <c r="H15" i="4"/>
  <c r="I14" i="4"/>
  <c r="J14" i="4" s="1"/>
  <c r="H14" i="4"/>
  <c r="I13" i="4"/>
  <c r="H13" i="4"/>
  <c r="I12" i="4"/>
  <c r="H12" i="4"/>
  <c r="J12" i="4" s="1"/>
  <c r="J11" i="4"/>
  <c r="I11" i="4"/>
  <c r="H11" i="4"/>
  <c r="J10" i="4"/>
  <c r="I10" i="4"/>
  <c r="H10" i="4"/>
  <c r="I9" i="4"/>
  <c r="H9" i="4"/>
  <c r="J9" i="4" s="1"/>
  <c r="I8" i="4"/>
  <c r="H8" i="4"/>
  <c r="J8" i="4" s="1"/>
  <c r="I7" i="4"/>
  <c r="J7" i="4" s="1"/>
  <c r="H7" i="4"/>
  <c r="J6" i="4"/>
  <c r="I6" i="4"/>
  <c r="H6" i="4"/>
  <c r="I5" i="4"/>
  <c r="H5" i="4"/>
  <c r="J5" i="4" s="1"/>
  <c r="J4" i="4"/>
  <c r="I4" i="4"/>
  <c r="H4" i="4"/>
  <c r="J3" i="4"/>
  <c r="F15" i="7" s="1"/>
  <c r="I3" i="4"/>
  <c r="H3" i="4"/>
  <c r="I2" i="4"/>
  <c r="H2" i="4"/>
  <c r="P500" i="3"/>
  <c r="O500" i="3"/>
  <c r="N500" i="3"/>
  <c r="M500" i="3"/>
  <c r="P499" i="3"/>
  <c r="O499" i="3"/>
  <c r="Q499" i="3" s="1"/>
  <c r="N499" i="3"/>
  <c r="M499" i="3"/>
  <c r="P498" i="3"/>
  <c r="N498" i="3"/>
  <c r="M498" i="3"/>
  <c r="O498" i="3" s="1"/>
  <c r="Q498" i="3" s="1"/>
  <c r="P497" i="3"/>
  <c r="O497" i="3"/>
  <c r="Q497" i="3" s="1"/>
  <c r="N497" i="3"/>
  <c r="M497" i="3"/>
  <c r="P496" i="3"/>
  <c r="O496" i="3"/>
  <c r="N496" i="3"/>
  <c r="M496" i="3"/>
  <c r="P495" i="3"/>
  <c r="Q495" i="3" s="1"/>
  <c r="N495" i="3"/>
  <c r="M495" i="3"/>
  <c r="O495" i="3" s="1"/>
  <c r="Q494" i="3"/>
  <c r="P494" i="3"/>
  <c r="N494" i="3"/>
  <c r="M494" i="3"/>
  <c r="O494" i="3" s="1"/>
  <c r="P493" i="3"/>
  <c r="O493" i="3"/>
  <c r="Q493" i="3" s="1"/>
  <c r="N493" i="3"/>
  <c r="M493" i="3"/>
  <c r="P492" i="3"/>
  <c r="O492" i="3"/>
  <c r="N492" i="3"/>
  <c r="M492" i="3"/>
  <c r="P491" i="3"/>
  <c r="O491" i="3"/>
  <c r="Q491" i="3" s="1"/>
  <c r="N491" i="3"/>
  <c r="M491" i="3"/>
  <c r="P490" i="3"/>
  <c r="N490" i="3"/>
  <c r="M490" i="3"/>
  <c r="O490" i="3" s="1"/>
  <c r="Q490" i="3" s="1"/>
  <c r="Q489" i="3"/>
  <c r="P489" i="3"/>
  <c r="O489" i="3"/>
  <c r="N489" i="3"/>
  <c r="M489" i="3"/>
  <c r="P488" i="3"/>
  <c r="O488" i="3"/>
  <c r="N488" i="3"/>
  <c r="M488" i="3"/>
  <c r="Q487" i="3"/>
  <c r="P487" i="3"/>
  <c r="N487" i="3"/>
  <c r="M487" i="3"/>
  <c r="O487" i="3" s="1"/>
  <c r="Q486" i="3"/>
  <c r="P486" i="3"/>
  <c r="N486" i="3"/>
  <c r="M486" i="3"/>
  <c r="O486" i="3" s="1"/>
  <c r="P485" i="3"/>
  <c r="O485" i="3"/>
  <c r="Q485" i="3" s="1"/>
  <c r="N485" i="3"/>
  <c r="M485" i="3"/>
  <c r="P484" i="3"/>
  <c r="O484" i="3"/>
  <c r="N484" i="3"/>
  <c r="M484" i="3"/>
  <c r="P483" i="3"/>
  <c r="N483" i="3"/>
  <c r="M483" i="3"/>
  <c r="O483" i="3" s="1"/>
  <c r="Q483" i="3" s="1"/>
  <c r="P482" i="3"/>
  <c r="N482" i="3"/>
  <c r="M482" i="3"/>
  <c r="O482" i="3" s="1"/>
  <c r="Q482" i="3" s="1"/>
  <c r="Q481" i="3"/>
  <c r="P481" i="3"/>
  <c r="O481" i="3"/>
  <c r="N481" i="3"/>
  <c r="M481" i="3"/>
  <c r="P480" i="3"/>
  <c r="O480" i="3"/>
  <c r="N480" i="3"/>
  <c r="M480" i="3"/>
  <c r="Q479" i="3"/>
  <c r="P479" i="3"/>
  <c r="N479" i="3"/>
  <c r="M479" i="3"/>
  <c r="O479" i="3" s="1"/>
  <c r="Q478" i="3"/>
  <c r="P478" i="3"/>
  <c r="N478" i="3"/>
  <c r="M478" i="3"/>
  <c r="O478" i="3" s="1"/>
  <c r="P477" i="3"/>
  <c r="O477" i="3"/>
  <c r="Q477" i="3" s="1"/>
  <c r="N477" i="3"/>
  <c r="M477" i="3"/>
  <c r="P476" i="3"/>
  <c r="O476" i="3"/>
  <c r="N476" i="3"/>
  <c r="M476" i="3"/>
  <c r="P475" i="3"/>
  <c r="O475" i="3"/>
  <c r="Q475" i="3" s="1"/>
  <c r="N475" i="3"/>
  <c r="M475" i="3"/>
  <c r="Q474" i="3"/>
  <c r="P474" i="3"/>
  <c r="N474" i="3"/>
  <c r="M474" i="3"/>
  <c r="O474" i="3" s="1"/>
  <c r="Q473" i="3"/>
  <c r="P473" i="3"/>
  <c r="O473" i="3"/>
  <c r="N473" i="3"/>
  <c r="M473" i="3"/>
  <c r="P472" i="3"/>
  <c r="O472" i="3"/>
  <c r="N472" i="3"/>
  <c r="M472" i="3"/>
  <c r="P471" i="3"/>
  <c r="N471" i="3"/>
  <c r="M471" i="3"/>
  <c r="O471" i="3" s="1"/>
  <c r="Q471" i="3" s="1"/>
  <c r="Q470" i="3"/>
  <c r="P470" i="3"/>
  <c r="N470" i="3"/>
  <c r="M470" i="3"/>
  <c r="O470" i="3" s="1"/>
  <c r="P469" i="3"/>
  <c r="N469" i="3"/>
  <c r="M469" i="3"/>
  <c r="O469" i="3" s="1"/>
  <c r="Q469" i="3" s="1"/>
  <c r="P468" i="3"/>
  <c r="O468" i="3"/>
  <c r="N468" i="3"/>
  <c r="M468" i="3"/>
  <c r="P467" i="3"/>
  <c r="N467" i="3"/>
  <c r="M467" i="3"/>
  <c r="O467" i="3" s="1"/>
  <c r="Q467" i="3" s="1"/>
  <c r="P466" i="3"/>
  <c r="N466" i="3"/>
  <c r="M466" i="3"/>
  <c r="O466" i="3" s="1"/>
  <c r="Q466" i="3" s="1"/>
  <c r="P465" i="3"/>
  <c r="O465" i="3"/>
  <c r="Q465" i="3" s="1"/>
  <c r="N465" i="3"/>
  <c r="M465" i="3"/>
  <c r="P464" i="3"/>
  <c r="O464" i="3"/>
  <c r="N464" i="3"/>
  <c r="M464" i="3"/>
  <c r="P463" i="3"/>
  <c r="Q463" i="3" s="1"/>
  <c r="N463" i="3"/>
  <c r="M463" i="3"/>
  <c r="O463" i="3" s="1"/>
  <c r="Q462" i="3"/>
  <c r="P462" i="3"/>
  <c r="N462" i="3"/>
  <c r="M462" i="3"/>
  <c r="O462" i="3" s="1"/>
  <c r="P461" i="3"/>
  <c r="O461" i="3"/>
  <c r="Q461" i="3" s="1"/>
  <c r="N461" i="3"/>
  <c r="M461" i="3"/>
  <c r="P460" i="3"/>
  <c r="O460" i="3"/>
  <c r="N460" i="3"/>
  <c r="M460" i="3"/>
  <c r="P459" i="3"/>
  <c r="O459" i="3"/>
  <c r="Q459" i="3" s="1"/>
  <c r="N459" i="3"/>
  <c r="M459" i="3"/>
  <c r="P458" i="3"/>
  <c r="N458" i="3"/>
  <c r="M458" i="3"/>
  <c r="O458" i="3" s="1"/>
  <c r="Q458" i="3" s="1"/>
  <c r="Q457" i="3"/>
  <c r="P457" i="3"/>
  <c r="O457" i="3"/>
  <c r="N457" i="3"/>
  <c r="M457" i="3"/>
  <c r="P456" i="3"/>
  <c r="O456" i="3"/>
  <c r="N456" i="3"/>
  <c r="M456" i="3"/>
  <c r="Q455" i="3"/>
  <c r="P455" i="3"/>
  <c r="N455" i="3"/>
  <c r="M455" i="3"/>
  <c r="O455" i="3" s="1"/>
  <c r="P454" i="3"/>
  <c r="N454" i="3"/>
  <c r="M454" i="3"/>
  <c r="O454" i="3" s="1"/>
  <c r="Q454" i="3" s="1"/>
  <c r="P453" i="3"/>
  <c r="O453" i="3"/>
  <c r="Q453" i="3" s="1"/>
  <c r="N453" i="3"/>
  <c r="M453" i="3"/>
  <c r="P452" i="3"/>
  <c r="O452" i="3"/>
  <c r="N452" i="3"/>
  <c r="M452" i="3"/>
  <c r="P451" i="3"/>
  <c r="N451" i="3"/>
  <c r="M451" i="3"/>
  <c r="O451" i="3" s="1"/>
  <c r="Q451" i="3" s="1"/>
  <c r="P450" i="3"/>
  <c r="N450" i="3"/>
  <c r="M450" i="3"/>
  <c r="O450" i="3" s="1"/>
  <c r="Q450" i="3" s="1"/>
  <c r="Q449" i="3"/>
  <c r="P449" i="3"/>
  <c r="O449" i="3"/>
  <c r="N449" i="3"/>
  <c r="M449" i="3"/>
  <c r="P448" i="3"/>
  <c r="O448" i="3"/>
  <c r="Q448" i="3" s="1"/>
  <c r="N448" i="3"/>
  <c r="M448" i="3"/>
  <c r="Q447" i="3"/>
  <c r="P447" i="3"/>
  <c r="N447" i="3"/>
  <c r="M447" i="3"/>
  <c r="O447" i="3" s="1"/>
  <c r="P446" i="3"/>
  <c r="Q446" i="3" s="1"/>
  <c r="N446" i="3"/>
  <c r="M446" i="3"/>
  <c r="O446" i="3" s="1"/>
  <c r="P445" i="3"/>
  <c r="O445" i="3"/>
  <c r="Q445" i="3" s="1"/>
  <c r="N445" i="3"/>
  <c r="M445" i="3"/>
  <c r="P444" i="3"/>
  <c r="O444" i="3"/>
  <c r="Q444" i="3" s="1"/>
  <c r="N444" i="3"/>
  <c r="M444" i="3"/>
  <c r="P443" i="3"/>
  <c r="N443" i="3"/>
  <c r="M443" i="3"/>
  <c r="O443" i="3" s="1"/>
  <c r="Q443" i="3" s="1"/>
  <c r="Q442" i="3"/>
  <c r="P442" i="3"/>
  <c r="N442" i="3"/>
  <c r="M442" i="3"/>
  <c r="O442" i="3" s="1"/>
  <c r="Q441" i="3"/>
  <c r="P441" i="3"/>
  <c r="O441" i="3"/>
  <c r="N441" i="3"/>
  <c r="M441" i="3"/>
  <c r="P440" i="3"/>
  <c r="O440" i="3"/>
  <c r="N440" i="3"/>
  <c r="M440" i="3"/>
  <c r="Q439" i="3"/>
  <c r="P439" i="3"/>
  <c r="N439" i="3"/>
  <c r="M439" i="3"/>
  <c r="O439" i="3" s="1"/>
  <c r="Q438" i="3"/>
  <c r="P438" i="3"/>
  <c r="N438" i="3"/>
  <c r="M438" i="3"/>
  <c r="O438" i="3" s="1"/>
  <c r="P437" i="3"/>
  <c r="N437" i="3"/>
  <c r="M437" i="3"/>
  <c r="O437" i="3" s="1"/>
  <c r="Q437" i="3" s="1"/>
  <c r="P436" i="3"/>
  <c r="O436" i="3"/>
  <c r="N436" i="3"/>
  <c r="M436" i="3"/>
  <c r="Q435" i="3"/>
  <c r="P435" i="3"/>
  <c r="O435" i="3"/>
  <c r="N435" i="3"/>
  <c r="M435" i="3"/>
  <c r="P434" i="3"/>
  <c r="N434" i="3"/>
  <c r="M434" i="3"/>
  <c r="O434" i="3" s="1"/>
  <c r="Q434" i="3" s="1"/>
  <c r="P433" i="3"/>
  <c r="O433" i="3"/>
  <c r="Q433" i="3" s="1"/>
  <c r="N433" i="3"/>
  <c r="M433" i="3"/>
  <c r="P432" i="3"/>
  <c r="O432" i="3"/>
  <c r="N432" i="3"/>
  <c r="M432" i="3"/>
  <c r="Q431" i="3"/>
  <c r="P431" i="3"/>
  <c r="N431" i="3"/>
  <c r="M431" i="3"/>
  <c r="O431" i="3" s="1"/>
  <c r="Q430" i="3"/>
  <c r="P430" i="3"/>
  <c r="N430" i="3"/>
  <c r="M430" i="3"/>
  <c r="O430" i="3" s="1"/>
  <c r="P429" i="3"/>
  <c r="O429" i="3"/>
  <c r="Q429" i="3" s="1"/>
  <c r="N429" i="3"/>
  <c r="M429" i="3"/>
  <c r="P428" i="3"/>
  <c r="O428" i="3"/>
  <c r="N428" i="3"/>
  <c r="M428" i="3"/>
  <c r="Q427" i="3"/>
  <c r="P427" i="3"/>
  <c r="O427" i="3"/>
  <c r="N427" i="3"/>
  <c r="M427" i="3"/>
  <c r="P426" i="3"/>
  <c r="N426" i="3"/>
  <c r="M426" i="3"/>
  <c r="O426" i="3" s="1"/>
  <c r="Q426" i="3" s="1"/>
  <c r="Q425" i="3"/>
  <c r="P425" i="3"/>
  <c r="O425" i="3"/>
  <c r="N425" i="3"/>
  <c r="M425" i="3"/>
  <c r="P424" i="3"/>
  <c r="O424" i="3"/>
  <c r="N424" i="3"/>
  <c r="M424" i="3"/>
  <c r="Q423" i="3"/>
  <c r="P423" i="3"/>
  <c r="N423" i="3"/>
  <c r="M423" i="3"/>
  <c r="O423" i="3" s="1"/>
  <c r="P422" i="3"/>
  <c r="N422" i="3"/>
  <c r="M422" i="3"/>
  <c r="O422" i="3" s="1"/>
  <c r="Q422" i="3" s="1"/>
  <c r="P421" i="3"/>
  <c r="O421" i="3"/>
  <c r="Q421" i="3" s="1"/>
  <c r="N421" i="3"/>
  <c r="M421" i="3"/>
  <c r="P420" i="3"/>
  <c r="O420" i="3"/>
  <c r="N420" i="3"/>
  <c r="M420" i="3"/>
  <c r="Q419" i="3"/>
  <c r="P419" i="3"/>
  <c r="N419" i="3"/>
  <c r="M419" i="3"/>
  <c r="O419" i="3" s="1"/>
  <c r="P418" i="3"/>
  <c r="N418" i="3"/>
  <c r="M418" i="3"/>
  <c r="O418" i="3" s="1"/>
  <c r="Q418" i="3" s="1"/>
  <c r="Q417" i="3"/>
  <c r="P417" i="3"/>
  <c r="O417" i="3"/>
  <c r="N417" i="3"/>
  <c r="M417" i="3"/>
  <c r="P416" i="3"/>
  <c r="O416" i="3"/>
  <c r="Q416" i="3" s="1"/>
  <c r="N416" i="3"/>
  <c r="M416" i="3"/>
  <c r="Q415" i="3"/>
  <c r="P415" i="3"/>
  <c r="N415" i="3"/>
  <c r="M415" i="3"/>
  <c r="O415" i="3" s="1"/>
  <c r="P414" i="3"/>
  <c r="Q414" i="3" s="1"/>
  <c r="N414" i="3"/>
  <c r="M414" i="3"/>
  <c r="O414" i="3" s="1"/>
  <c r="P413" i="3"/>
  <c r="O413" i="3"/>
  <c r="Q413" i="3" s="1"/>
  <c r="N413" i="3"/>
  <c r="M413" i="3"/>
  <c r="P412" i="3"/>
  <c r="O412" i="3"/>
  <c r="Q412" i="3" s="1"/>
  <c r="N412" i="3"/>
  <c r="M412" i="3"/>
  <c r="P411" i="3"/>
  <c r="O411" i="3"/>
  <c r="Q411" i="3" s="1"/>
  <c r="N411" i="3"/>
  <c r="M411" i="3"/>
  <c r="Q410" i="3"/>
  <c r="P410" i="3"/>
  <c r="N410" i="3"/>
  <c r="M410" i="3"/>
  <c r="O410" i="3" s="1"/>
  <c r="Q409" i="3"/>
  <c r="P409" i="3"/>
  <c r="O409" i="3"/>
  <c r="N409" i="3"/>
  <c r="M409" i="3"/>
  <c r="P408" i="3"/>
  <c r="O408" i="3"/>
  <c r="N408" i="3"/>
  <c r="M408" i="3"/>
  <c r="Q407" i="3"/>
  <c r="P407" i="3"/>
  <c r="N407" i="3"/>
  <c r="M407" i="3"/>
  <c r="O407" i="3" s="1"/>
  <c r="Q406" i="3"/>
  <c r="P406" i="3"/>
  <c r="N406" i="3"/>
  <c r="M406" i="3"/>
  <c r="O406" i="3" s="1"/>
  <c r="P405" i="3"/>
  <c r="N405" i="3"/>
  <c r="M405" i="3"/>
  <c r="O405" i="3" s="1"/>
  <c r="Q405" i="3" s="1"/>
  <c r="P404" i="3"/>
  <c r="O404" i="3"/>
  <c r="N404" i="3"/>
  <c r="M404" i="3"/>
  <c r="P403" i="3"/>
  <c r="O403" i="3"/>
  <c r="Q403" i="3" s="1"/>
  <c r="N403" i="3"/>
  <c r="M403" i="3"/>
  <c r="P402" i="3"/>
  <c r="N402" i="3"/>
  <c r="M402" i="3"/>
  <c r="O402" i="3" s="1"/>
  <c r="Q402" i="3" s="1"/>
  <c r="P401" i="3"/>
  <c r="O401" i="3"/>
  <c r="Q401" i="3" s="1"/>
  <c r="N401" i="3"/>
  <c r="M401" i="3"/>
  <c r="P400" i="3"/>
  <c r="O400" i="3"/>
  <c r="N400" i="3"/>
  <c r="M400" i="3"/>
  <c r="Q399" i="3"/>
  <c r="P399" i="3"/>
  <c r="N399" i="3"/>
  <c r="M399" i="3"/>
  <c r="O399" i="3" s="1"/>
  <c r="Q398" i="3"/>
  <c r="P398" i="3"/>
  <c r="N398" i="3"/>
  <c r="M398" i="3"/>
  <c r="O398" i="3" s="1"/>
  <c r="P397" i="3"/>
  <c r="O397" i="3"/>
  <c r="Q397" i="3" s="1"/>
  <c r="N397" i="3"/>
  <c r="M397" i="3"/>
  <c r="P396" i="3"/>
  <c r="O396" i="3"/>
  <c r="N396" i="3"/>
  <c r="M396" i="3"/>
  <c r="P395" i="3"/>
  <c r="O395" i="3"/>
  <c r="Q395" i="3" s="1"/>
  <c r="N395" i="3"/>
  <c r="M395" i="3"/>
  <c r="P394" i="3"/>
  <c r="N394" i="3"/>
  <c r="M394" i="3"/>
  <c r="O394" i="3" s="1"/>
  <c r="Q394" i="3" s="1"/>
  <c r="Q393" i="3"/>
  <c r="P393" i="3"/>
  <c r="O393" i="3"/>
  <c r="N393" i="3"/>
  <c r="M393" i="3"/>
  <c r="P392" i="3"/>
  <c r="O392" i="3"/>
  <c r="N392" i="3"/>
  <c r="M392" i="3"/>
  <c r="Q391" i="3"/>
  <c r="P391" i="3"/>
  <c r="N391" i="3"/>
  <c r="M391" i="3"/>
  <c r="O391" i="3" s="1"/>
  <c r="P390" i="3"/>
  <c r="N390" i="3"/>
  <c r="M390" i="3"/>
  <c r="O390" i="3" s="1"/>
  <c r="Q390" i="3" s="1"/>
  <c r="P389" i="3"/>
  <c r="O389" i="3"/>
  <c r="Q389" i="3" s="1"/>
  <c r="N389" i="3"/>
  <c r="M389" i="3"/>
  <c r="P388" i="3"/>
  <c r="O388" i="3"/>
  <c r="N388" i="3"/>
  <c r="M388" i="3"/>
  <c r="Q387" i="3"/>
  <c r="P387" i="3"/>
  <c r="N387" i="3"/>
  <c r="M387" i="3"/>
  <c r="O387" i="3" s="1"/>
  <c r="P386" i="3"/>
  <c r="N386" i="3"/>
  <c r="M386" i="3"/>
  <c r="O386" i="3" s="1"/>
  <c r="Q386" i="3" s="1"/>
  <c r="Q385" i="3"/>
  <c r="P385" i="3"/>
  <c r="O385" i="3"/>
  <c r="N385" i="3"/>
  <c r="M385" i="3"/>
  <c r="P384" i="3"/>
  <c r="O384" i="3"/>
  <c r="Q384" i="3" s="1"/>
  <c r="N384" i="3"/>
  <c r="M384" i="3"/>
  <c r="Q383" i="3"/>
  <c r="P383" i="3"/>
  <c r="N383" i="3"/>
  <c r="M383" i="3"/>
  <c r="O383" i="3" s="1"/>
  <c r="P382" i="3"/>
  <c r="Q382" i="3" s="1"/>
  <c r="N382" i="3"/>
  <c r="M382" i="3"/>
  <c r="O382" i="3" s="1"/>
  <c r="P381" i="3"/>
  <c r="O381" i="3"/>
  <c r="Q381" i="3" s="1"/>
  <c r="N381" i="3"/>
  <c r="M381" i="3"/>
  <c r="P380" i="3"/>
  <c r="O380" i="3"/>
  <c r="Q380" i="3" s="1"/>
  <c r="N380" i="3"/>
  <c r="M380" i="3"/>
  <c r="P379" i="3"/>
  <c r="O379" i="3"/>
  <c r="Q379" i="3" s="1"/>
  <c r="N379" i="3"/>
  <c r="M379" i="3"/>
  <c r="Q378" i="3"/>
  <c r="P378" i="3"/>
  <c r="N378" i="3"/>
  <c r="M378" i="3"/>
  <c r="O378" i="3" s="1"/>
  <c r="Q377" i="3"/>
  <c r="P377" i="3"/>
  <c r="O377" i="3"/>
  <c r="N377" i="3"/>
  <c r="M377" i="3"/>
  <c r="P376" i="3"/>
  <c r="O376" i="3"/>
  <c r="N376" i="3"/>
  <c r="M376" i="3"/>
  <c r="Q375" i="3"/>
  <c r="P375" i="3"/>
  <c r="N375" i="3"/>
  <c r="M375" i="3"/>
  <c r="O375" i="3" s="1"/>
  <c r="Q374" i="3"/>
  <c r="P374" i="3"/>
  <c r="N374" i="3"/>
  <c r="M374" i="3"/>
  <c r="O374" i="3" s="1"/>
  <c r="P373" i="3"/>
  <c r="N373" i="3"/>
  <c r="M373" i="3"/>
  <c r="O373" i="3" s="1"/>
  <c r="Q373" i="3" s="1"/>
  <c r="P372" i="3"/>
  <c r="O372" i="3"/>
  <c r="N372" i="3"/>
  <c r="M372" i="3"/>
  <c r="P371" i="3"/>
  <c r="N371" i="3"/>
  <c r="M371" i="3"/>
  <c r="O371" i="3" s="1"/>
  <c r="Q371" i="3" s="1"/>
  <c r="P370" i="3"/>
  <c r="N370" i="3"/>
  <c r="M370" i="3"/>
  <c r="O370" i="3" s="1"/>
  <c r="Q370" i="3" s="1"/>
  <c r="P369" i="3"/>
  <c r="O369" i="3"/>
  <c r="Q369" i="3" s="1"/>
  <c r="N369" i="3"/>
  <c r="M369" i="3"/>
  <c r="P368" i="3"/>
  <c r="O368" i="3"/>
  <c r="N368" i="3"/>
  <c r="M368" i="3"/>
  <c r="P367" i="3"/>
  <c r="Q367" i="3" s="1"/>
  <c r="N367" i="3"/>
  <c r="M367" i="3"/>
  <c r="O367" i="3" s="1"/>
  <c r="Q366" i="3"/>
  <c r="P366" i="3"/>
  <c r="N366" i="3"/>
  <c r="M366" i="3"/>
  <c r="O366" i="3" s="1"/>
  <c r="P365" i="3"/>
  <c r="O365" i="3"/>
  <c r="Q365" i="3" s="1"/>
  <c r="N365" i="3"/>
  <c r="M365" i="3"/>
  <c r="P364" i="3"/>
  <c r="O364" i="3"/>
  <c r="N364" i="3"/>
  <c r="M364" i="3"/>
  <c r="P363" i="3"/>
  <c r="Q363" i="3" s="1"/>
  <c r="O363" i="3"/>
  <c r="N363" i="3"/>
  <c r="M363" i="3"/>
  <c r="P362" i="3"/>
  <c r="N362" i="3"/>
  <c r="M362" i="3"/>
  <c r="O362" i="3" s="1"/>
  <c r="Q362" i="3" s="1"/>
  <c r="Q361" i="3"/>
  <c r="P361" i="3"/>
  <c r="O361" i="3"/>
  <c r="N361" i="3"/>
  <c r="M361" i="3"/>
  <c r="P360" i="3"/>
  <c r="O360" i="3"/>
  <c r="N360" i="3"/>
  <c r="M360" i="3"/>
  <c r="Q359" i="3"/>
  <c r="P359" i="3"/>
  <c r="N359" i="3"/>
  <c r="M359" i="3"/>
  <c r="O359" i="3" s="1"/>
  <c r="P358" i="3"/>
  <c r="N358" i="3"/>
  <c r="M358" i="3"/>
  <c r="O358" i="3" s="1"/>
  <c r="Q358" i="3" s="1"/>
  <c r="P357" i="3"/>
  <c r="O357" i="3"/>
  <c r="Q357" i="3" s="1"/>
  <c r="N357" i="3"/>
  <c r="M357" i="3"/>
  <c r="P356" i="3"/>
  <c r="O356" i="3"/>
  <c r="N356" i="3"/>
  <c r="M356" i="3"/>
  <c r="Q355" i="3"/>
  <c r="P355" i="3"/>
  <c r="N355" i="3"/>
  <c r="M355" i="3"/>
  <c r="O355" i="3" s="1"/>
  <c r="P354" i="3"/>
  <c r="N354" i="3"/>
  <c r="M354" i="3"/>
  <c r="O354" i="3" s="1"/>
  <c r="Q354" i="3" s="1"/>
  <c r="Q353" i="3"/>
  <c r="P353" i="3"/>
  <c r="O353" i="3"/>
  <c r="N353" i="3"/>
  <c r="M353" i="3"/>
  <c r="P352" i="3"/>
  <c r="O352" i="3"/>
  <c r="Q352" i="3" s="1"/>
  <c r="N352" i="3"/>
  <c r="M352" i="3"/>
  <c r="Q351" i="3"/>
  <c r="P351" i="3"/>
  <c r="N351" i="3"/>
  <c r="M351" i="3"/>
  <c r="O351" i="3" s="1"/>
  <c r="P350" i="3"/>
  <c r="Q350" i="3" s="1"/>
  <c r="N350" i="3"/>
  <c r="M350" i="3"/>
  <c r="O350" i="3" s="1"/>
  <c r="P349" i="3"/>
  <c r="O349" i="3"/>
  <c r="Q349" i="3" s="1"/>
  <c r="N349" i="3"/>
  <c r="M349" i="3"/>
  <c r="P348" i="3"/>
  <c r="O348" i="3"/>
  <c r="Q348" i="3" s="1"/>
  <c r="N348" i="3"/>
  <c r="M348" i="3"/>
  <c r="P347" i="3"/>
  <c r="N347" i="3"/>
  <c r="M347" i="3"/>
  <c r="O347" i="3" s="1"/>
  <c r="Q347" i="3" s="1"/>
  <c r="Q346" i="3"/>
  <c r="P346" i="3"/>
  <c r="N346" i="3"/>
  <c r="M346" i="3"/>
  <c r="O346" i="3" s="1"/>
  <c r="Q345" i="3"/>
  <c r="P345" i="3"/>
  <c r="O345" i="3"/>
  <c r="N345" i="3"/>
  <c r="M345" i="3"/>
  <c r="P344" i="3"/>
  <c r="O344" i="3"/>
  <c r="N344" i="3"/>
  <c r="M344" i="3"/>
  <c r="P343" i="3"/>
  <c r="N343" i="3"/>
  <c r="M343" i="3"/>
  <c r="O343" i="3" s="1"/>
  <c r="Q343" i="3" s="1"/>
  <c r="Q342" i="3"/>
  <c r="P342" i="3"/>
  <c r="N342" i="3"/>
  <c r="M342" i="3"/>
  <c r="O342" i="3" s="1"/>
  <c r="P341" i="3"/>
  <c r="N341" i="3"/>
  <c r="M341" i="3"/>
  <c r="O341" i="3" s="1"/>
  <c r="Q341" i="3" s="1"/>
  <c r="P340" i="3"/>
  <c r="O340" i="3"/>
  <c r="N340" i="3"/>
  <c r="M340" i="3"/>
  <c r="P339" i="3"/>
  <c r="N339" i="3"/>
  <c r="M339" i="3"/>
  <c r="O339" i="3" s="1"/>
  <c r="Q339" i="3" s="1"/>
  <c r="P338" i="3"/>
  <c r="N338" i="3"/>
  <c r="M338" i="3"/>
  <c r="O338" i="3" s="1"/>
  <c r="Q338" i="3" s="1"/>
  <c r="P337" i="3"/>
  <c r="O337" i="3"/>
  <c r="Q337" i="3" s="1"/>
  <c r="N337" i="3"/>
  <c r="M337" i="3"/>
  <c r="P336" i="3"/>
  <c r="O336" i="3"/>
  <c r="N336" i="3"/>
  <c r="M336" i="3"/>
  <c r="Q335" i="3"/>
  <c r="P335" i="3"/>
  <c r="N335" i="3"/>
  <c r="M335" i="3"/>
  <c r="O335" i="3" s="1"/>
  <c r="Q334" i="3"/>
  <c r="P334" i="3"/>
  <c r="N334" i="3"/>
  <c r="M334" i="3"/>
  <c r="O334" i="3" s="1"/>
  <c r="P333" i="3"/>
  <c r="O333" i="3"/>
  <c r="Q333" i="3" s="1"/>
  <c r="N333" i="3"/>
  <c r="M333" i="3"/>
  <c r="P332" i="3"/>
  <c r="O332" i="3"/>
  <c r="N332" i="3"/>
  <c r="M332" i="3"/>
  <c r="Q331" i="3"/>
  <c r="P331" i="3"/>
  <c r="O331" i="3"/>
  <c r="N331" i="3"/>
  <c r="M331" i="3"/>
  <c r="P330" i="3"/>
  <c r="N330" i="3"/>
  <c r="M330" i="3"/>
  <c r="O330" i="3" s="1"/>
  <c r="Q330" i="3" s="1"/>
  <c r="Q329" i="3"/>
  <c r="P329" i="3"/>
  <c r="O329" i="3"/>
  <c r="N329" i="3"/>
  <c r="M329" i="3"/>
  <c r="P328" i="3"/>
  <c r="O328" i="3"/>
  <c r="N328" i="3"/>
  <c r="M328" i="3"/>
  <c r="Q327" i="3"/>
  <c r="P327" i="3"/>
  <c r="N327" i="3"/>
  <c r="M327" i="3"/>
  <c r="O327" i="3" s="1"/>
  <c r="P326" i="3"/>
  <c r="N326" i="3"/>
  <c r="M326" i="3"/>
  <c r="O326" i="3" s="1"/>
  <c r="Q326" i="3" s="1"/>
  <c r="P325" i="3"/>
  <c r="O325" i="3"/>
  <c r="Q325" i="3" s="1"/>
  <c r="N325" i="3"/>
  <c r="M325" i="3"/>
  <c r="P324" i="3"/>
  <c r="O324" i="3"/>
  <c r="N324" i="3"/>
  <c r="M324" i="3"/>
  <c r="P323" i="3"/>
  <c r="N323" i="3"/>
  <c r="M323" i="3"/>
  <c r="O323" i="3" s="1"/>
  <c r="Q323" i="3" s="1"/>
  <c r="P322" i="3"/>
  <c r="N322" i="3"/>
  <c r="M322" i="3"/>
  <c r="O322" i="3" s="1"/>
  <c r="Q322" i="3" s="1"/>
  <c r="Q321" i="3"/>
  <c r="P321" i="3"/>
  <c r="O321" i="3"/>
  <c r="N321" i="3"/>
  <c r="M321" i="3"/>
  <c r="P320" i="3"/>
  <c r="O320" i="3"/>
  <c r="N320" i="3"/>
  <c r="M320" i="3"/>
  <c r="P319" i="3"/>
  <c r="N319" i="3"/>
  <c r="M319" i="3"/>
  <c r="O319" i="3" s="1"/>
  <c r="Q319" i="3" s="1"/>
  <c r="P318" i="3"/>
  <c r="O318" i="3"/>
  <c r="Q318" i="3" s="1"/>
  <c r="N318" i="3"/>
  <c r="M318" i="3"/>
  <c r="P317" i="3"/>
  <c r="N317" i="3"/>
  <c r="M317" i="3"/>
  <c r="O317" i="3" s="1"/>
  <c r="Q317" i="3" s="1"/>
  <c r="Q316" i="3"/>
  <c r="P316" i="3"/>
  <c r="O316" i="3"/>
  <c r="N316" i="3"/>
  <c r="M316" i="3"/>
  <c r="P315" i="3"/>
  <c r="N315" i="3"/>
  <c r="M315" i="3"/>
  <c r="O315" i="3" s="1"/>
  <c r="Q315" i="3" s="1"/>
  <c r="P314" i="3"/>
  <c r="N314" i="3"/>
  <c r="M314" i="3"/>
  <c r="O314" i="3" s="1"/>
  <c r="Q314" i="3" s="1"/>
  <c r="P313" i="3"/>
  <c r="O313" i="3"/>
  <c r="Q313" i="3" s="1"/>
  <c r="N313" i="3"/>
  <c r="M313" i="3"/>
  <c r="P312" i="3"/>
  <c r="N312" i="3"/>
  <c r="M312" i="3"/>
  <c r="O312" i="3" s="1"/>
  <c r="Q312" i="3" s="1"/>
  <c r="P311" i="3"/>
  <c r="Q311" i="3" s="1"/>
  <c r="N311" i="3"/>
  <c r="M311" i="3"/>
  <c r="O311" i="3" s="1"/>
  <c r="P310" i="3"/>
  <c r="N310" i="3"/>
  <c r="M310" i="3"/>
  <c r="O310" i="3" s="1"/>
  <c r="Q310" i="3" s="1"/>
  <c r="P309" i="3"/>
  <c r="O309" i="3"/>
  <c r="Q309" i="3" s="1"/>
  <c r="N309" i="3"/>
  <c r="M309" i="3"/>
  <c r="P308" i="3"/>
  <c r="O308" i="3"/>
  <c r="N308" i="3"/>
  <c r="M308" i="3"/>
  <c r="P307" i="3"/>
  <c r="N307" i="3"/>
  <c r="M307" i="3"/>
  <c r="O307" i="3" s="1"/>
  <c r="Q307" i="3" s="1"/>
  <c r="P306" i="3"/>
  <c r="N306" i="3"/>
  <c r="M306" i="3"/>
  <c r="O306" i="3" s="1"/>
  <c r="Q306" i="3" s="1"/>
  <c r="P305" i="3"/>
  <c r="Q305" i="3" s="1"/>
  <c r="O305" i="3"/>
  <c r="N305" i="3"/>
  <c r="M305" i="3"/>
  <c r="P304" i="3"/>
  <c r="O304" i="3"/>
  <c r="Q304" i="3" s="1"/>
  <c r="N304" i="3"/>
  <c r="M304" i="3"/>
  <c r="P303" i="3"/>
  <c r="N303" i="3"/>
  <c r="M303" i="3"/>
  <c r="O303" i="3" s="1"/>
  <c r="Q303" i="3" s="1"/>
  <c r="P302" i="3"/>
  <c r="O302" i="3"/>
  <c r="Q302" i="3" s="1"/>
  <c r="N302" i="3"/>
  <c r="M302" i="3"/>
  <c r="P301" i="3"/>
  <c r="N301" i="3"/>
  <c r="M301" i="3"/>
  <c r="O301" i="3" s="1"/>
  <c r="Q301" i="3" s="1"/>
  <c r="P300" i="3"/>
  <c r="Q300" i="3" s="1"/>
  <c r="O300" i="3"/>
  <c r="N300" i="3"/>
  <c r="M300" i="3"/>
  <c r="P299" i="3"/>
  <c r="N299" i="3"/>
  <c r="M299" i="3"/>
  <c r="O299" i="3" s="1"/>
  <c r="Q299" i="3" s="1"/>
  <c r="P298" i="3"/>
  <c r="N298" i="3"/>
  <c r="M298" i="3"/>
  <c r="O298" i="3" s="1"/>
  <c r="Q298" i="3" s="1"/>
  <c r="P297" i="3"/>
  <c r="O297" i="3"/>
  <c r="Q297" i="3" s="1"/>
  <c r="N297" i="3"/>
  <c r="M297" i="3"/>
  <c r="P296" i="3"/>
  <c r="N296" i="3"/>
  <c r="M296" i="3"/>
  <c r="O296" i="3" s="1"/>
  <c r="Q296" i="3" s="1"/>
  <c r="Q295" i="3"/>
  <c r="P295" i="3"/>
  <c r="N295" i="3"/>
  <c r="M295" i="3"/>
  <c r="O295" i="3" s="1"/>
  <c r="P294" i="3"/>
  <c r="O294" i="3"/>
  <c r="Q294" i="3" s="1"/>
  <c r="N294" i="3"/>
  <c r="M294" i="3"/>
  <c r="P293" i="3"/>
  <c r="O293" i="3"/>
  <c r="Q293" i="3" s="1"/>
  <c r="N293" i="3"/>
  <c r="M293" i="3"/>
  <c r="P292" i="3"/>
  <c r="O292" i="3"/>
  <c r="Q292" i="3" s="1"/>
  <c r="N292" i="3"/>
  <c r="M292" i="3"/>
  <c r="Q291" i="3"/>
  <c r="P291" i="3"/>
  <c r="N291" i="3"/>
  <c r="M291" i="3"/>
  <c r="O291" i="3" s="1"/>
  <c r="P290" i="3"/>
  <c r="N290" i="3"/>
  <c r="M290" i="3"/>
  <c r="O290" i="3" s="1"/>
  <c r="Q290" i="3" s="1"/>
  <c r="P289" i="3"/>
  <c r="Q289" i="3" s="1"/>
  <c r="O289" i="3"/>
  <c r="N289" i="3"/>
  <c r="M289" i="3"/>
  <c r="P288" i="3"/>
  <c r="O288" i="3"/>
  <c r="Q288" i="3" s="1"/>
  <c r="N288" i="3"/>
  <c r="M288" i="3"/>
  <c r="P287" i="3"/>
  <c r="N287" i="3"/>
  <c r="M287" i="3"/>
  <c r="O287" i="3" s="1"/>
  <c r="Q287" i="3" s="1"/>
  <c r="P286" i="3"/>
  <c r="O286" i="3"/>
  <c r="Q286" i="3" s="1"/>
  <c r="N286" i="3"/>
  <c r="M286" i="3"/>
  <c r="P285" i="3"/>
  <c r="O285" i="3"/>
  <c r="Q285" i="3" s="1"/>
  <c r="N285" i="3"/>
  <c r="M285" i="3"/>
  <c r="P284" i="3"/>
  <c r="Q284" i="3" s="1"/>
  <c r="O284" i="3"/>
  <c r="N284" i="3"/>
  <c r="M284" i="3"/>
  <c r="P283" i="3"/>
  <c r="N283" i="3"/>
  <c r="M283" i="3"/>
  <c r="O283" i="3" s="1"/>
  <c r="Q283" i="3" s="1"/>
  <c r="P282" i="3"/>
  <c r="N282" i="3"/>
  <c r="M282" i="3"/>
  <c r="O282" i="3" s="1"/>
  <c r="Q282" i="3" s="1"/>
  <c r="P281" i="3"/>
  <c r="O281" i="3"/>
  <c r="N281" i="3"/>
  <c r="M281" i="3"/>
  <c r="P280" i="3"/>
  <c r="N280" i="3"/>
  <c r="M280" i="3"/>
  <c r="O280" i="3" s="1"/>
  <c r="Q280" i="3" s="1"/>
  <c r="P279" i="3"/>
  <c r="Q279" i="3" s="1"/>
  <c r="N279" i="3"/>
  <c r="M279" i="3"/>
  <c r="O279" i="3" s="1"/>
  <c r="P278" i="3"/>
  <c r="O278" i="3"/>
  <c r="Q278" i="3" s="1"/>
  <c r="N278" i="3"/>
  <c r="M278" i="3"/>
  <c r="P277" i="3"/>
  <c r="O277" i="3"/>
  <c r="Q277" i="3" s="1"/>
  <c r="N277" i="3"/>
  <c r="M277" i="3"/>
  <c r="P276" i="3"/>
  <c r="O276" i="3"/>
  <c r="Q276" i="3" s="1"/>
  <c r="N276" i="3"/>
  <c r="M276" i="3"/>
  <c r="P275" i="3"/>
  <c r="N275" i="3"/>
  <c r="M275" i="3"/>
  <c r="O275" i="3" s="1"/>
  <c r="Q275" i="3" s="1"/>
  <c r="P274" i="3"/>
  <c r="N274" i="3"/>
  <c r="M274" i="3"/>
  <c r="O274" i="3" s="1"/>
  <c r="Q274" i="3" s="1"/>
  <c r="P273" i="3"/>
  <c r="Q273" i="3" s="1"/>
  <c r="O273" i="3"/>
  <c r="N273" i="3"/>
  <c r="M273" i="3"/>
  <c r="P272" i="3"/>
  <c r="O272" i="3"/>
  <c r="Q272" i="3" s="1"/>
  <c r="N272" i="3"/>
  <c r="M272" i="3"/>
  <c r="Q271" i="3"/>
  <c r="P271" i="3"/>
  <c r="N271" i="3"/>
  <c r="M271" i="3"/>
  <c r="O271" i="3" s="1"/>
  <c r="P270" i="3"/>
  <c r="N270" i="3"/>
  <c r="M270" i="3"/>
  <c r="O270" i="3" s="1"/>
  <c r="Q270" i="3" s="1"/>
  <c r="P269" i="3"/>
  <c r="N269" i="3"/>
  <c r="M269" i="3"/>
  <c r="O269" i="3" s="1"/>
  <c r="Q269" i="3" s="1"/>
  <c r="Q268" i="3"/>
  <c r="P268" i="3"/>
  <c r="O268" i="3"/>
  <c r="N268" i="3"/>
  <c r="M268" i="3"/>
  <c r="P267" i="3"/>
  <c r="N267" i="3"/>
  <c r="M267" i="3"/>
  <c r="O267" i="3" s="1"/>
  <c r="Q267" i="3" s="1"/>
  <c r="P266" i="3"/>
  <c r="N266" i="3"/>
  <c r="M266" i="3"/>
  <c r="O266" i="3" s="1"/>
  <c r="Q266" i="3" s="1"/>
  <c r="P265" i="3"/>
  <c r="O265" i="3"/>
  <c r="Q265" i="3" s="1"/>
  <c r="N265" i="3"/>
  <c r="M265" i="3"/>
  <c r="P264" i="3"/>
  <c r="N264" i="3"/>
  <c r="M264" i="3"/>
  <c r="O264" i="3" s="1"/>
  <c r="Q264" i="3" s="1"/>
  <c r="Q263" i="3"/>
  <c r="P263" i="3"/>
  <c r="N263" i="3"/>
  <c r="M263" i="3"/>
  <c r="O263" i="3" s="1"/>
  <c r="Q262" i="3"/>
  <c r="P262" i="3"/>
  <c r="O262" i="3"/>
  <c r="N262" i="3"/>
  <c r="M262" i="3"/>
  <c r="P261" i="3"/>
  <c r="N261" i="3"/>
  <c r="M261" i="3"/>
  <c r="O261" i="3" s="1"/>
  <c r="Q261" i="3" s="1"/>
  <c r="P260" i="3"/>
  <c r="O260" i="3"/>
  <c r="N260" i="3"/>
  <c r="M260" i="3"/>
  <c r="P259" i="3"/>
  <c r="N259" i="3"/>
  <c r="M259" i="3"/>
  <c r="O259" i="3" s="1"/>
  <c r="Q259" i="3" s="1"/>
  <c r="P258" i="3"/>
  <c r="N258" i="3"/>
  <c r="M258" i="3"/>
  <c r="O258" i="3" s="1"/>
  <c r="Q258" i="3" s="1"/>
  <c r="P257" i="3"/>
  <c r="Q257" i="3" s="1"/>
  <c r="O257" i="3"/>
  <c r="N257" i="3"/>
  <c r="M257" i="3"/>
  <c r="P256" i="3"/>
  <c r="O256" i="3"/>
  <c r="N256" i="3"/>
  <c r="M256" i="3"/>
  <c r="Q255" i="3"/>
  <c r="P255" i="3"/>
  <c r="N255" i="3"/>
  <c r="M255" i="3"/>
  <c r="O255" i="3" s="1"/>
  <c r="P254" i="3"/>
  <c r="O254" i="3"/>
  <c r="Q254" i="3" s="1"/>
  <c r="N254" i="3"/>
  <c r="M254" i="3"/>
  <c r="P253" i="3"/>
  <c r="N253" i="3"/>
  <c r="M253" i="3"/>
  <c r="O253" i="3" s="1"/>
  <c r="Q253" i="3" s="1"/>
  <c r="P252" i="3"/>
  <c r="Q252" i="3" s="1"/>
  <c r="O252" i="3"/>
  <c r="N252" i="3"/>
  <c r="M252" i="3"/>
  <c r="P251" i="3"/>
  <c r="N251" i="3"/>
  <c r="M251" i="3"/>
  <c r="O251" i="3" s="1"/>
  <c r="Q251" i="3" s="1"/>
  <c r="P250" i="3"/>
  <c r="N250" i="3"/>
  <c r="M250" i="3"/>
  <c r="O250" i="3" s="1"/>
  <c r="Q250" i="3" s="1"/>
  <c r="P249" i="3"/>
  <c r="O249" i="3"/>
  <c r="Q249" i="3" s="1"/>
  <c r="N249" i="3"/>
  <c r="M249" i="3"/>
  <c r="P248" i="3"/>
  <c r="N248" i="3"/>
  <c r="M248" i="3"/>
  <c r="O248" i="3" s="1"/>
  <c r="P247" i="3"/>
  <c r="Q247" i="3" s="1"/>
  <c r="N247" i="3"/>
  <c r="M247" i="3"/>
  <c r="O247" i="3" s="1"/>
  <c r="Q246" i="3"/>
  <c r="P246" i="3"/>
  <c r="O246" i="3"/>
  <c r="N246" i="3"/>
  <c r="M246" i="3"/>
  <c r="P245" i="3"/>
  <c r="O245" i="3"/>
  <c r="Q245" i="3" s="1"/>
  <c r="N245" i="3"/>
  <c r="M245" i="3"/>
  <c r="P244" i="3"/>
  <c r="O244" i="3"/>
  <c r="N244" i="3"/>
  <c r="M244" i="3"/>
  <c r="P243" i="3"/>
  <c r="N243" i="3"/>
  <c r="M243" i="3"/>
  <c r="O243" i="3" s="1"/>
  <c r="Q243" i="3" s="1"/>
  <c r="P242" i="3"/>
  <c r="N242" i="3"/>
  <c r="M242" i="3"/>
  <c r="O242" i="3" s="1"/>
  <c r="Q242" i="3" s="1"/>
  <c r="P241" i="3"/>
  <c r="Q241" i="3" s="1"/>
  <c r="O241" i="3"/>
  <c r="N241" i="3"/>
  <c r="M241" i="3"/>
  <c r="P240" i="3"/>
  <c r="O240" i="3"/>
  <c r="N240" i="3"/>
  <c r="M240" i="3"/>
  <c r="Q239" i="3"/>
  <c r="P239" i="3"/>
  <c r="N239" i="3"/>
  <c r="M239" i="3"/>
  <c r="O239" i="3" s="1"/>
  <c r="P238" i="3"/>
  <c r="N238" i="3"/>
  <c r="M238" i="3"/>
  <c r="O238" i="3" s="1"/>
  <c r="Q238" i="3" s="1"/>
  <c r="P237" i="3"/>
  <c r="N237" i="3"/>
  <c r="M237" i="3"/>
  <c r="O237" i="3" s="1"/>
  <c r="Q237" i="3" s="1"/>
  <c r="Q236" i="3"/>
  <c r="P236" i="3"/>
  <c r="O236" i="3"/>
  <c r="N236" i="3"/>
  <c r="M236" i="3"/>
  <c r="P235" i="3"/>
  <c r="O235" i="3"/>
  <c r="Q235" i="3" s="1"/>
  <c r="N235" i="3"/>
  <c r="M235" i="3"/>
  <c r="P234" i="3"/>
  <c r="N234" i="3"/>
  <c r="M234" i="3"/>
  <c r="O234" i="3" s="1"/>
  <c r="Q234" i="3" s="1"/>
  <c r="P233" i="3"/>
  <c r="O233" i="3"/>
  <c r="N233" i="3"/>
  <c r="M233" i="3"/>
  <c r="P232" i="3"/>
  <c r="N232" i="3"/>
  <c r="M232" i="3"/>
  <c r="O232" i="3" s="1"/>
  <c r="Q232" i="3" s="1"/>
  <c r="Q231" i="3"/>
  <c r="P231" i="3"/>
  <c r="N231" i="3"/>
  <c r="M231" i="3"/>
  <c r="O231" i="3" s="1"/>
  <c r="P230" i="3"/>
  <c r="N230" i="3"/>
  <c r="M230" i="3"/>
  <c r="O230" i="3" s="1"/>
  <c r="Q230" i="3" s="1"/>
  <c r="P229" i="3"/>
  <c r="O229" i="3"/>
  <c r="Q229" i="3" s="1"/>
  <c r="N229" i="3"/>
  <c r="M229" i="3"/>
  <c r="P228" i="3"/>
  <c r="O228" i="3"/>
  <c r="Q228" i="3" s="1"/>
  <c r="N228" i="3"/>
  <c r="M228" i="3"/>
  <c r="P227" i="3"/>
  <c r="O227" i="3"/>
  <c r="Q227" i="3" s="1"/>
  <c r="N227" i="3"/>
  <c r="M227" i="3"/>
  <c r="P226" i="3"/>
  <c r="N226" i="3"/>
  <c r="M226" i="3"/>
  <c r="O226" i="3" s="1"/>
  <c r="Q226" i="3" s="1"/>
  <c r="P225" i="3"/>
  <c r="Q225" i="3" s="1"/>
  <c r="O225" i="3"/>
  <c r="N225" i="3"/>
  <c r="M225" i="3"/>
  <c r="P224" i="3"/>
  <c r="O224" i="3"/>
  <c r="Q224" i="3" s="1"/>
  <c r="N224" i="3"/>
  <c r="M224" i="3"/>
  <c r="Q223" i="3"/>
  <c r="P223" i="3"/>
  <c r="N223" i="3"/>
  <c r="M223" i="3"/>
  <c r="O223" i="3" s="1"/>
  <c r="P222" i="3"/>
  <c r="N222" i="3"/>
  <c r="M222" i="3"/>
  <c r="O222" i="3" s="1"/>
  <c r="Q222" i="3" s="1"/>
  <c r="P221" i="3"/>
  <c r="O221" i="3"/>
  <c r="Q221" i="3" s="1"/>
  <c r="N221" i="3"/>
  <c r="M221" i="3"/>
  <c r="P220" i="3"/>
  <c r="Q220" i="3" s="1"/>
  <c r="O220" i="3"/>
  <c r="N220" i="3"/>
  <c r="M220" i="3"/>
  <c r="P219" i="3"/>
  <c r="N219" i="3"/>
  <c r="M219" i="3"/>
  <c r="O219" i="3" s="1"/>
  <c r="Q219" i="3" s="1"/>
  <c r="P218" i="3"/>
  <c r="N218" i="3"/>
  <c r="M218" i="3"/>
  <c r="O218" i="3" s="1"/>
  <c r="Q218" i="3" s="1"/>
  <c r="P217" i="3"/>
  <c r="O217" i="3"/>
  <c r="N217" i="3"/>
  <c r="M217" i="3"/>
  <c r="P216" i="3"/>
  <c r="N216" i="3"/>
  <c r="M216" i="3"/>
  <c r="O216" i="3" s="1"/>
  <c r="Q216" i="3" s="1"/>
  <c r="P215" i="3"/>
  <c r="Q215" i="3" s="1"/>
  <c r="N215" i="3"/>
  <c r="M215" i="3"/>
  <c r="O215" i="3" s="1"/>
  <c r="P214" i="3"/>
  <c r="O214" i="3"/>
  <c r="Q214" i="3" s="1"/>
  <c r="N214" i="3"/>
  <c r="M214" i="3"/>
  <c r="P213" i="3"/>
  <c r="O213" i="3"/>
  <c r="Q213" i="3" s="1"/>
  <c r="N213" i="3"/>
  <c r="M213" i="3"/>
  <c r="P212" i="3"/>
  <c r="O212" i="3"/>
  <c r="Q212" i="3" s="1"/>
  <c r="N212" i="3"/>
  <c r="M212" i="3"/>
  <c r="P211" i="3"/>
  <c r="N211" i="3"/>
  <c r="M211" i="3"/>
  <c r="O211" i="3" s="1"/>
  <c r="Q211" i="3" s="1"/>
  <c r="P210" i="3"/>
  <c r="N210" i="3"/>
  <c r="M210" i="3"/>
  <c r="O210" i="3" s="1"/>
  <c r="Q210" i="3" s="1"/>
  <c r="P209" i="3"/>
  <c r="Q209" i="3" s="1"/>
  <c r="O209" i="3"/>
  <c r="N209" i="3"/>
  <c r="M209" i="3"/>
  <c r="P208" i="3"/>
  <c r="O208" i="3"/>
  <c r="Q208" i="3" s="1"/>
  <c r="N208" i="3"/>
  <c r="M208" i="3"/>
  <c r="Q207" i="3"/>
  <c r="P207" i="3"/>
  <c r="N207" i="3"/>
  <c r="M207" i="3"/>
  <c r="O207" i="3" s="1"/>
  <c r="P206" i="3"/>
  <c r="N206" i="3"/>
  <c r="M206" i="3"/>
  <c r="O206" i="3" s="1"/>
  <c r="Q206" i="3" s="1"/>
  <c r="P205" i="3"/>
  <c r="N205" i="3"/>
  <c r="M205" i="3"/>
  <c r="O205" i="3" s="1"/>
  <c r="Q205" i="3" s="1"/>
  <c r="Q204" i="3"/>
  <c r="P204" i="3"/>
  <c r="O204" i="3"/>
  <c r="N204" i="3"/>
  <c r="M204" i="3"/>
  <c r="P203" i="3"/>
  <c r="N203" i="3"/>
  <c r="M203" i="3"/>
  <c r="O203" i="3" s="1"/>
  <c r="Q203" i="3" s="1"/>
  <c r="P202" i="3"/>
  <c r="N202" i="3"/>
  <c r="M202" i="3"/>
  <c r="O202" i="3" s="1"/>
  <c r="Q202" i="3" s="1"/>
  <c r="P201" i="3"/>
  <c r="O201" i="3"/>
  <c r="Q201" i="3" s="1"/>
  <c r="N201" i="3"/>
  <c r="M201" i="3"/>
  <c r="P200" i="3"/>
  <c r="N200" i="3"/>
  <c r="M200" i="3"/>
  <c r="O200" i="3" s="1"/>
  <c r="Q200" i="3" s="1"/>
  <c r="Q199" i="3"/>
  <c r="P199" i="3"/>
  <c r="N199" i="3"/>
  <c r="M199" i="3"/>
  <c r="O199" i="3" s="1"/>
  <c r="Q198" i="3"/>
  <c r="P198" i="3"/>
  <c r="O198" i="3"/>
  <c r="N198" i="3"/>
  <c r="M198" i="3"/>
  <c r="P197" i="3"/>
  <c r="N197" i="3"/>
  <c r="M197" i="3"/>
  <c r="O197" i="3" s="1"/>
  <c r="Q197" i="3" s="1"/>
  <c r="P196" i="3"/>
  <c r="O196" i="3"/>
  <c r="N196" i="3"/>
  <c r="M196" i="3"/>
  <c r="P195" i="3"/>
  <c r="N195" i="3"/>
  <c r="M195" i="3"/>
  <c r="O195" i="3" s="1"/>
  <c r="Q195" i="3" s="1"/>
  <c r="P194" i="3"/>
  <c r="N194" i="3"/>
  <c r="M194" i="3"/>
  <c r="O194" i="3" s="1"/>
  <c r="Q194" i="3" s="1"/>
  <c r="P193" i="3"/>
  <c r="Q193" i="3" s="1"/>
  <c r="O193" i="3"/>
  <c r="N193" i="3"/>
  <c r="M193" i="3"/>
  <c r="P192" i="3"/>
  <c r="O192" i="3"/>
  <c r="N192" i="3"/>
  <c r="M192" i="3"/>
  <c r="Q191" i="3"/>
  <c r="P191" i="3"/>
  <c r="N191" i="3"/>
  <c r="M191" i="3"/>
  <c r="O191" i="3" s="1"/>
  <c r="P190" i="3"/>
  <c r="O190" i="3"/>
  <c r="Q190" i="3" s="1"/>
  <c r="N190" i="3"/>
  <c r="M190" i="3"/>
  <c r="P189" i="3"/>
  <c r="N189" i="3"/>
  <c r="M189" i="3"/>
  <c r="O189" i="3" s="1"/>
  <c r="Q189" i="3" s="1"/>
  <c r="P188" i="3"/>
  <c r="Q188" i="3" s="1"/>
  <c r="O188" i="3"/>
  <c r="N188" i="3"/>
  <c r="M188" i="3"/>
  <c r="P187" i="3"/>
  <c r="N187" i="3"/>
  <c r="M187" i="3"/>
  <c r="O187" i="3" s="1"/>
  <c r="Q187" i="3" s="1"/>
  <c r="P186" i="3"/>
  <c r="N186" i="3"/>
  <c r="M186" i="3"/>
  <c r="O186" i="3" s="1"/>
  <c r="Q186" i="3" s="1"/>
  <c r="P185" i="3"/>
  <c r="O185" i="3"/>
  <c r="Q185" i="3" s="1"/>
  <c r="N185" i="3"/>
  <c r="M185" i="3"/>
  <c r="P184" i="3"/>
  <c r="N184" i="3"/>
  <c r="M184" i="3"/>
  <c r="O184" i="3" s="1"/>
  <c r="P183" i="3"/>
  <c r="Q183" i="3" s="1"/>
  <c r="N183" i="3"/>
  <c r="M183" i="3"/>
  <c r="O183" i="3" s="1"/>
  <c r="Q182" i="3"/>
  <c r="P182" i="3"/>
  <c r="O182" i="3"/>
  <c r="N182" i="3"/>
  <c r="M182" i="3"/>
  <c r="P181" i="3"/>
  <c r="O181" i="3"/>
  <c r="Q181" i="3" s="1"/>
  <c r="N181" i="3"/>
  <c r="M181" i="3"/>
  <c r="P180" i="3"/>
  <c r="O180" i="3"/>
  <c r="N180" i="3"/>
  <c r="M180" i="3"/>
  <c r="P179" i="3"/>
  <c r="N179" i="3"/>
  <c r="M179" i="3"/>
  <c r="O179" i="3" s="1"/>
  <c r="Q179" i="3" s="1"/>
  <c r="P178" i="3"/>
  <c r="N178" i="3"/>
  <c r="M178" i="3"/>
  <c r="O178" i="3" s="1"/>
  <c r="Q178" i="3" s="1"/>
  <c r="P177" i="3"/>
  <c r="Q177" i="3" s="1"/>
  <c r="O177" i="3"/>
  <c r="N177" i="3"/>
  <c r="M177" i="3"/>
  <c r="P176" i="3"/>
  <c r="O176" i="3"/>
  <c r="N176" i="3"/>
  <c r="M176" i="3"/>
  <c r="Q175" i="3"/>
  <c r="P175" i="3"/>
  <c r="N175" i="3"/>
  <c r="M175" i="3"/>
  <c r="O175" i="3" s="1"/>
  <c r="P174" i="3"/>
  <c r="N174" i="3"/>
  <c r="M174" i="3"/>
  <c r="O174" i="3" s="1"/>
  <c r="Q174" i="3" s="1"/>
  <c r="P173" i="3"/>
  <c r="N173" i="3"/>
  <c r="M173" i="3"/>
  <c r="O173" i="3" s="1"/>
  <c r="Q173" i="3" s="1"/>
  <c r="Q172" i="3"/>
  <c r="P172" i="3"/>
  <c r="O172" i="3"/>
  <c r="N172" i="3"/>
  <c r="M172" i="3"/>
  <c r="P171" i="3"/>
  <c r="O171" i="3"/>
  <c r="Q171" i="3" s="1"/>
  <c r="N171" i="3"/>
  <c r="M171" i="3"/>
  <c r="P170" i="3"/>
  <c r="N170" i="3"/>
  <c r="M170" i="3"/>
  <c r="O170" i="3" s="1"/>
  <c r="Q170" i="3" s="1"/>
  <c r="P169" i="3"/>
  <c r="O169" i="3"/>
  <c r="N169" i="3"/>
  <c r="M169" i="3"/>
  <c r="P168" i="3"/>
  <c r="N168" i="3"/>
  <c r="M168" i="3"/>
  <c r="O168" i="3" s="1"/>
  <c r="Q168" i="3" s="1"/>
  <c r="Q167" i="3"/>
  <c r="P167" i="3"/>
  <c r="N167" i="3"/>
  <c r="M167" i="3"/>
  <c r="O167" i="3" s="1"/>
  <c r="P166" i="3"/>
  <c r="N166" i="3"/>
  <c r="M166" i="3"/>
  <c r="O166" i="3" s="1"/>
  <c r="Q166" i="3" s="1"/>
  <c r="P165" i="3"/>
  <c r="O165" i="3"/>
  <c r="Q165" i="3" s="1"/>
  <c r="N165" i="3"/>
  <c r="M165" i="3"/>
  <c r="P164" i="3"/>
  <c r="O164" i="3"/>
  <c r="Q164" i="3" s="1"/>
  <c r="N164" i="3"/>
  <c r="M164" i="3"/>
  <c r="P163" i="3"/>
  <c r="O163" i="3"/>
  <c r="Q163" i="3" s="1"/>
  <c r="N163" i="3"/>
  <c r="M163" i="3"/>
  <c r="P162" i="3"/>
  <c r="N162" i="3"/>
  <c r="M162" i="3"/>
  <c r="O162" i="3" s="1"/>
  <c r="Q162" i="3" s="1"/>
  <c r="P161" i="3"/>
  <c r="Q161" i="3" s="1"/>
  <c r="O161" i="3"/>
  <c r="N161" i="3"/>
  <c r="M161" i="3"/>
  <c r="P160" i="3"/>
  <c r="O160" i="3"/>
  <c r="Q160" i="3" s="1"/>
  <c r="N160" i="3"/>
  <c r="M160" i="3"/>
  <c r="Q159" i="3"/>
  <c r="P159" i="3"/>
  <c r="N159" i="3"/>
  <c r="M159" i="3"/>
  <c r="O159" i="3" s="1"/>
  <c r="P158" i="3"/>
  <c r="N158" i="3"/>
  <c r="M158" i="3"/>
  <c r="O158" i="3" s="1"/>
  <c r="Q158" i="3" s="1"/>
  <c r="P157" i="3"/>
  <c r="O157" i="3"/>
  <c r="Q157" i="3" s="1"/>
  <c r="N157" i="3"/>
  <c r="M157" i="3"/>
  <c r="P156" i="3"/>
  <c r="Q156" i="3" s="1"/>
  <c r="O156" i="3"/>
  <c r="N156" i="3"/>
  <c r="M156" i="3"/>
  <c r="P155" i="3"/>
  <c r="N155" i="3"/>
  <c r="M155" i="3"/>
  <c r="O155" i="3" s="1"/>
  <c r="Q155" i="3" s="1"/>
  <c r="P154" i="3"/>
  <c r="N154" i="3"/>
  <c r="M154" i="3"/>
  <c r="O154" i="3" s="1"/>
  <c r="Q154" i="3" s="1"/>
  <c r="P153" i="3"/>
  <c r="O153" i="3"/>
  <c r="N153" i="3"/>
  <c r="M153" i="3"/>
  <c r="P152" i="3"/>
  <c r="N152" i="3"/>
  <c r="M152" i="3"/>
  <c r="O152" i="3" s="1"/>
  <c r="Q152" i="3" s="1"/>
  <c r="P151" i="3"/>
  <c r="Q151" i="3" s="1"/>
  <c r="N151" i="3"/>
  <c r="M151" i="3"/>
  <c r="O151" i="3" s="1"/>
  <c r="P150" i="3"/>
  <c r="O150" i="3"/>
  <c r="Q150" i="3" s="1"/>
  <c r="N150" i="3"/>
  <c r="M150" i="3"/>
  <c r="P149" i="3"/>
  <c r="O149" i="3"/>
  <c r="Q149" i="3" s="1"/>
  <c r="N149" i="3"/>
  <c r="M149" i="3"/>
  <c r="P148" i="3"/>
  <c r="O148" i="3"/>
  <c r="Q148" i="3" s="1"/>
  <c r="N148" i="3"/>
  <c r="M148" i="3"/>
  <c r="P147" i="3"/>
  <c r="N147" i="3"/>
  <c r="M147" i="3"/>
  <c r="O147" i="3" s="1"/>
  <c r="Q147" i="3" s="1"/>
  <c r="P146" i="3"/>
  <c r="N146" i="3"/>
  <c r="M146" i="3"/>
  <c r="O146" i="3" s="1"/>
  <c r="Q146" i="3" s="1"/>
  <c r="P145" i="3"/>
  <c r="Q145" i="3" s="1"/>
  <c r="O145" i="3"/>
  <c r="N145" i="3"/>
  <c r="M145" i="3"/>
  <c r="P144" i="3"/>
  <c r="O144" i="3"/>
  <c r="Q144" i="3" s="1"/>
  <c r="N144" i="3"/>
  <c r="M144" i="3"/>
  <c r="Q143" i="3"/>
  <c r="P143" i="3"/>
  <c r="N143" i="3"/>
  <c r="M143" i="3"/>
  <c r="O143" i="3" s="1"/>
  <c r="P142" i="3"/>
  <c r="N142" i="3"/>
  <c r="M142" i="3"/>
  <c r="O142" i="3" s="1"/>
  <c r="Q142" i="3" s="1"/>
  <c r="P141" i="3"/>
  <c r="N141" i="3"/>
  <c r="M141" i="3"/>
  <c r="O141" i="3" s="1"/>
  <c r="Q141" i="3" s="1"/>
  <c r="Q140" i="3"/>
  <c r="P140" i="3"/>
  <c r="O140" i="3"/>
  <c r="N140" i="3"/>
  <c r="M140" i="3"/>
  <c r="P139" i="3"/>
  <c r="N139" i="3"/>
  <c r="M139" i="3"/>
  <c r="O139" i="3" s="1"/>
  <c r="Q139" i="3" s="1"/>
  <c r="P138" i="3"/>
  <c r="N138" i="3"/>
  <c r="M138" i="3"/>
  <c r="O138" i="3" s="1"/>
  <c r="Q138" i="3" s="1"/>
  <c r="P137" i="3"/>
  <c r="O137" i="3"/>
  <c r="Q137" i="3" s="1"/>
  <c r="N137" i="3"/>
  <c r="M137" i="3"/>
  <c r="P136" i="3"/>
  <c r="N136" i="3"/>
  <c r="M136" i="3"/>
  <c r="O136" i="3" s="1"/>
  <c r="Q136" i="3" s="1"/>
  <c r="Q135" i="3"/>
  <c r="P135" i="3"/>
  <c r="N135" i="3"/>
  <c r="M135" i="3"/>
  <c r="O135" i="3" s="1"/>
  <c r="Q134" i="3"/>
  <c r="P134" i="3"/>
  <c r="O134" i="3"/>
  <c r="N134" i="3"/>
  <c r="M134" i="3"/>
  <c r="P133" i="3"/>
  <c r="N133" i="3"/>
  <c r="M133" i="3"/>
  <c r="O133" i="3" s="1"/>
  <c r="Q133" i="3" s="1"/>
  <c r="P132" i="3"/>
  <c r="O132" i="3"/>
  <c r="N132" i="3"/>
  <c r="M132" i="3"/>
  <c r="P131" i="3"/>
  <c r="N131" i="3"/>
  <c r="M131" i="3"/>
  <c r="O131" i="3" s="1"/>
  <c r="Q131" i="3" s="1"/>
  <c r="P130" i="3"/>
  <c r="N130" i="3"/>
  <c r="M130" i="3"/>
  <c r="O130" i="3" s="1"/>
  <c r="Q130" i="3" s="1"/>
  <c r="P129" i="3"/>
  <c r="Q129" i="3" s="1"/>
  <c r="O129" i="3"/>
  <c r="N129" i="3"/>
  <c r="M129" i="3"/>
  <c r="P128" i="3"/>
  <c r="O128" i="3"/>
  <c r="N128" i="3"/>
  <c r="M128" i="3"/>
  <c r="Q127" i="3"/>
  <c r="P127" i="3"/>
  <c r="N127" i="3"/>
  <c r="M127" i="3"/>
  <c r="O127" i="3" s="1"/>
  <c r="P126" i="3"/>
  <c r="O126" i="3"/>
  <c r="Q126" i="3" s="1"/>
  <c r="N126" i="3"/>
  <c r="M126" i="3"/>
  <c r="P125" i="3"/>
  <c r="N125" i="3"/>
  <c r="M125" i="3"/>
  <c r="O125" i="3" s="1"/>
  <c r="Q125" i="3" s="1"/>
  <c r="P124" i="3"/>
  <c r="Q124" i="3" s="1"/>
  <c r="O124" i="3"/>
  <c r="N124" i="3"/>
  <c r="M124" i="3"/>
  <c r="P123" i="3"/>
  <c r="N123" i="3"/>
  <c r="M123" i="3"/>
  <c r="O123" i="3" s="1"/>
  <c r="Q123" i="3" s="1"/>
  <c r="P122" i="3"/>
  <c r="N122" i="3"/>
  <c r="M122" i="3"/>
  <c r="O122" i="3" s="1"/>
  <c r="Q122" i="3" s="1"/>
  <c r="P121" i="3"/>
  <c r="O121" i="3"/>
  <c r="Q121" i="3" s="1"/>
  <c r="N121" i="3"/>
  <c r="M121" i="3"/>
  <c r="P120" i="3"/>
  <c r="N120" i="3"/>
  <c r="M120" i="3"/>
  <c r="O120" i="3" s="1"/>
  <c r="P119" i="3"/>
  <c r="Q119" i="3" s="1"/>
  <c r="N119" i="3"/>
  <c r="M119" i="3"/>
  <c r="O119" i="3" s="1"/>
  <c r="Q118" i="3"/>
  <c r="P118" i="3"/>
  <c r="O118" i="3"/>
  <c r="N118" i="3"/>
  <c r="M118" i="3"/>
  <c r="P117" i="3"/>
  <c r="O117" i="3"/>
  <c r="Q117" i="3" s="1"/>
  <c r="N117" i="3"/>
  <c r="M117" i="3"/>
  <c r="P116" i="3"/>
  <c r="O116" i="3"/>
  <c r="N116" i="3"/>
  <c r="M116" i="3"/>
  <c r="P115" i="3"/>
  <c r="N115" i="3"/>
  <c r="M115" i="3"/>
  <c r="O115" i="3" s="1"/>
  <c r="Q115" i="3" s="1"/>
  <c r="P114" i="3"/>
  <c r="N114" i="3"/>
  <c r="M114" i="3"/>
  <c r="O114" i="3" s="1"/>
  <c r="Q114" i="3" s="1"/>
  <c r="P113" i="3"/>
  <c r="Q113" i="3" s="1"/>
  <c r="O113" i="3"/>
  <c r="N113" i="3"/>
  <c r="M113" i="3"/>
  <c r="P112" i="3"/>
  <c r="O112" i="3"/>
  <c r="N112" i="3"/>
  <c r="M112" i="3"/>
  <c r="Q111" i="3"/>
  <c r="P111" i="3"/>
  <c r="N111" i="3"/>
  <c r="M111" i="3"/>
  <c r="O111" i="3" s="1"/>
  <c r="P110" i="3"/>
  <c r="N110" i="3"/>
  <c r="M110" i="3"/>
  <c r="O110" i="3" s="1"/>
  <c r="Q110" i="3" s="1"/>
  <c r="P109" i="3"/>
  <c r="N109" i="3"/>
  <c r="M109" i="3"/>
  <c r="O109" i="3" s="1"/>
  <c r="Q109" i="3" s="1"/>
  <c r="Q108" i="3"/>
  <c r="P108" i="3"/>
  <c r="O108" i="3"/>
  <c r="N108" i="3"/>
  <c r="M108" i="3"/>
  <c r="P107" i="3"/>
  <c r="O107" i="3"/>
  <c r="Q107" i="3" s="1"/>
  <c r="N107" i="3"/>
  <c r="M107" i="3"/>
  <c r="P106" i="3"/>
  <c r="N106" i="3"/>
  <c r="M106" i="3"/>
  <c r="O106" i="3" s="1"/>
  <c r="Q106" i="3" s="1"/>
  <c r="P105" i="3"/>
  <c r="O105" i="3"/>
  <c r="N105" i="3"/>
  <c r="M105" i="3"/>
  <c r="P104" i="3"/>
  <c r="N104" i="3"/>
  <c r="M104" i="3"/>
  <c r="O104" i="3" s="1"/>
  <c r="Q104" i="3" s="1"/>
  <c r="Q103" i="3"/>
  <c r="P103" i="3"/>
  <c r="N103" i="3"/>
  <c r="M103" i="3"/>
  <c r="O103" i="3" s="1"/>
  <c r="P102" i="3"/>
  <c r="N102" i="3"/>
  <c r="M102" i="3"/>
  <c r="O102" i="3" s="1"/>
  <c r="Q102" i="3" s="1"/>
  <c r="P101" i="3"/>
  <c r="O101" i="3"/>
  <c r="Q101" i="3" s="1"/>
  <c r="N101" i="3"/>
  <c r="M101" i="3"/>
  <c r="P100" i="3"/>
  <c r="Q100" i="3" s="1"/>
  <c r="O100" i="3"/>
  <c r="N100" i="3"/>
  <c r="M100" i="3"/>
  <c r="Q99" i="3"/>
  <c r="P99" i="3"/>
  <c r="O99" i="3"/>
  <c r="N99" i="3"/>
  <c r="M99" i="3"/>
  <c r="P98" i="3"/>
  <c r="N98" i="3"/>
  <c r="M98" i="3"/>
  <c r="O98" i="3" s="1"/>
  <c r="Q98" i="3" s="1"/>
  <c r="P97" i="3"/>
  <c r="O97" i="3"/>
  <c r="Q97" i="3" s="1"/>
  <c r="N97" i="3"/>
  <c r="M97" i="3"/>
  <c r="P96" i="3"/>
  <c r="O96" i="3"/>
  <c r="Q96" i="3" s="1"/>
  <c r="N96" i="3"/>
  <c r="M96" i="3"/>
  <c r="P95" i="3"/>
  <c r="Q95" i="3" s="1"/>
  <c r="N95" i="3"/>
  <c r="M95" i="3"/>
  <c r="O95" i="3" s="1"/>
  <c r="P94" i="3"/>
  <c r="O94" i="3"/>
  <c r="Q94" i="3" s="1"/>
  <c r="N94" i="3"/>
  <c r="M94" i="3"/>
  <c r="P93" i="3"/>
  <c r="O93" i="3"/>
  <c r="Q93" i="3" s="1"/>
  <c r="N93" i="3"/>
  <c r="M93" i="3"/>
  <c r="P92" i="3"/>
  <c r="Q92" i="3" s="1"/>
  <c r="O92" i="3"/>
  <c r="N92" i="3"/>
  <c r="M92" i="3"/>
  <c r="P91" i="3"/>
  <c r="N91" i="3"/>
  <c r="M91" i="3"/>
  <c r="O91" i="3" s="1"/>
  <c r="Q91" i="3" s="1"/>
  <c r="P90" i="3"/>
  <c r="N90" i="3"/>
  <c r="M90" i="3"/>
  <c r="O90" i="3" s="1"/>
  <c r="Q90" i="3" s="1"/>
  <c r="P89" i="3"/>
  <c r="O89" i="3"/>
  <c r="N89" i="3"/>
  <c r="M89" i="3"/>
  <c r="P88" i="3"/>
  <c r="O88" i="3"/>
  <c r="N88" i="3"/>
  <c r="M88" i="3"/>
  <c r="Q87" i="3"/>
  <c r="P87" i="3"/>
  <c r="N87" i="3"/>
  <c r="M87" i="3"/>
  <c r="O87" i="3" s="1"/>
  <c r="Q86" i="3"/>
  <c r="P86" i="3"/>
  <c r="O86" i="3"/>
  <c r="N86" i="3"/>
  <c r="M86" i="3"/>
  <c r="P85" i="3"/>
  <c r="N85" i="3"/>
  <c r="M85" i="3"/>
  <c r="O85" i="3" s="1"/>
  <c r="Q85" i="3" s="1"/>
  <c r="Q84" i="3"/>
  <c r="P84" i="3"/>
  <c r="O84" i="3"/>
  <c r="N84" i="3"/>
  <c r="M84" i="3"/>
  <c r="P83" i="3"/>
  <c r="O83" i="3"/>
  <c r="Q83" i="3" s="1"/>
  <c r="N83" i="3"/>
  <c r="M83" i="3"/>
  <c r="P82" i="3"/>
  <c r="N82" i="3"/>
  <c r="M82" i="3"/>
  <c r="O82" i="3" s="1"/>
  <c r="Q82" i="3" s="1"/>
  <c r="P81" i="3"/>
  <c r="O81" i="3"/>
  <c r="Q81" i="3" s="1"/>
  <c r="N81" i="3"/>
  <c r="M81" i="3"/>
  <c r="P80" i="3"/>
  <c r="O80" i="3"/>
  <c r="Q80" i="3" s="1"/>
  <c r="N80" i="3"/>
  <c r="M80" i="3"/>
  <c r="P79" i="3"/>
  <c r="Q79" i="3" s="1"/>
  <c r="N79" i="3"/>
  <c r="M79" i="3"/>
  <c r="O79" i="3" s="1"/>
  <c r="P78" i="3"/>
  <c r="Q78" i="3" s="1"/>
  <c r="O78" i="3"/>
  <c r="N78" i="3"/>
  <c r="M78" i="3"/>
  <c r="P77" i="3"/>
  <c r="O77" i="3"/>
  <c r="Q77" i="3" s="1"/>
  <c r="N77" i="3"/>
  <c r="M77" i="3"/>
  <c r="Q76" i="3"/>
  <c r="P76" i="3"/>
  <c r="O76" i="3"/>
  <c r="N76" i="3"/>
  <c r="M76" i="3"/>
  <c r="Q75" i="3"/>
  <c r="P75" i="3"/>
  <c r="O75" i="3"/>
  <c r="N75" i="3"/>
  <c r="M75" i="3"/>
  <c r="P74" i="3"/>
  <c r="N74" i="3"/>
  <c r="M74" i="3"/>
  <c r="O74" i="3" s="1"/>
  <c r="Q74" i="3" s="1"/>
  <c r="P73" i="3"/>
  <c r="O73" i="3"/>
  <c r="N73" i="3"/>
  <c r="M73" i="3"/>
  <c r="P72" i="3"/>
  <c r="O72" i="3"/>
  <c r="N72" i="3"/>
  <c r="M72" i="3"/>
  <c r="Q71" i="3"/>
  <c r="P71" i="3"/>
  <c r="N71" i="3"/>
  <c r="M71" i="3"/>
  <c r="O71" i="3" s="1"/>
  <c r="P70" i="3"/>
  <c r="N70" i="3"/>
  <c r="M70" i="3"/>
  <c r="O70" i="3" s="1"/>
  <c r="Q70" i="3" s="1"/>
  <c r="P69" i="3"/>
  <c r="O69" i="3"/>
  <c r="Q69" i="3" s="1"/>
  <c r="N69" i="3"/>
  <c r="M69" i="3"/>
  <c r="P68" i="3"/>
  <c r="Q68" i="3" s="1"/>
  <c r="O68" i="3"/>
  <c r="N68" i="3"/>
  <c r="M68" i="3"/>
  <c r="Q67" i="3"/>
  <c r="P67" i="3"/>
  <c r="O67" i="3"/>
  <c r="N67" i="3"/>
  <c r="M67" i="3"/>
  <c r="P66" i="3"/>
  <c r="N66" i="3"/>
  <c r="M66" i="3"/>
  <c r="O66" i="3" s="1"/>
  <c r="Q66" i="3" s="1"/>
  <c r="P65" i="3"/>
  <c r="O65" i="3"/>
  <c r="Q65" i="3" s="1"/>
  <c r="N65" i="3"/>
  <c r="M65" i="3"/>
  <c r="P64" i="3"/>
  <c r="O64" i="3"/>
  <c r="Q64" i="3" s="1"/>
  <c r="N64" i="3"/>
  <c r="M64" i="3"/>
  <c r="P63" i="3"/>
  <c r="Q63" i="3" s="1"/>
  <c r="N63" i="3"/>
  <c r="M63" i="3"/>
  <c r="O63" i="3" s="1"/>
  <c r="P62" i="3"/>
  <c r="O62" i="3"/>
  <c r="Q62" i="3" s="1"/>
  <c r="N62" i="3"/>
  <c r="M62" i="3"/>
  <c r="P61" i="3"/>
  <c r="O61" i="3"/>
  <c r="Q61" i="3" s="1"/>
  <c r="N61" i="3"/>
  <c r="M61" i="3"/>
  <c r="P60" i="3"/>
  <c r="Q60" i="3" s="1"/>
  <c r="O60" i="3"/>
  <c r="N60" i="3"/>
  <c r="M60" i="3"/>
  <c r="P59" i="3"/>
  <c r="N59" i="3"/>
  <c r="M59" i="3"/>
  <c r="O59" i="3" s="1"/>
  <c r="Q59" i="3" s="1"/>
  <c r="P58" i="3"/>
  <c r="N58" i="3"/>
  <c r="M58" i="3"/>
  <c r="O58" i="3" s="1"/>
  <c r="Q58" i="3" s="1"/>
  <c r="P57" i="3"/>
  <c r="O57" i="3"/>
  <c r="N57" i="3"/>
  <c r="M57" i="3"/>
  <c r="P56" i="3"/>
  <c r="O56" i="3"/>
  <c r="N56" i="3"/>
  <c r="M56" i="3"/>
  <c r="Q55" i="3"/>
  <c r="P55" i="3"/>
  <c r="N55" i="3"/>
  <c r="M55" i="3"/>
  <c r="O55" i="3" s="1"/>
  <c r="Q54" i="3"/>
  <c r="P54" i="3"/>
  <c r="O54" i="3"/>
  <c r="N54" i="3"/>
  <c r="M54" i="3"/>
  <c r="P53" i="3"/>
  <c r="N53" i="3"/>
  <c r="M53" i="3"/>
  <c r="O53" i="3" s="1"/>
  <c r="Q53" i="3" s="1"/>
  <c r="Q52" i="3"/>
  <c r="P52" i="3"/>
  <c r="O52" i="3"/>
  <c r="N52" i="3"/>
  <c r="M52" i="3"/>
  <c r="P51" i="3"/>
  <c r="O51" i="3"/>
  <c r="Q51" i="3" s="1"/>
  <c r="N51" i="3"/>
  <c r="M51" i="3"/>
  <c r="P50" i="3"/>
  <c r="N50" i="3"/>
  <c r="M50" i="3"/>
  <c r="O50" i="3" s="1"/>
  <c r="Q50" i="3" s="1"/>
  <c r="P49" i="3"/>
  <c r="O49" i="3"/>
  <c r="Q49" i="3" s="1"/>
  <c r="N49" i="3"/>
  <c r="M49" i="3"/>
  <c r="P48" i="3"/>
  <c r="O48" i="3"/>
  <c r="Q48" i="3" s="1"/>
  <c r="N48" i="3"/>
  <c r="M48" i="3"/>
  <c r="P47" i="3"/>
  <c r="O47" i="3"/>
  <c r="Q47" i="3" s="1"/>
  <c r="N47" i="3"/>
  <c r="M47" i="3"/>
  <c r="Q46" i="3"/>
  <c r="P46" i="3"/>
  <c r="N46" i="3"/>
  <c r="M46" i="3"/>
  <c r="O46" i="3" s="1"/>
  <c r="P45" i="3"/>
  <c r="N45" i="3"/>
  <c r="M45" i="3"/>
  <c r="O45" i="3" s="1"/>
  <c r="Q45" i="3" s="1"/>
  <c r="P44" i="3"/>
  <c r="O44" i="3"/>
  <c r="N44" i="3"/>
  <c r="M44" i="3"/>
  <c r="Q43" i="3"/>
  <c r="P43" i="3"/>
  <c r="O43" i="3"/>
  <c r="N43" i="3"/>
  <c r="M43" i="3"/>
  <c r="P42" i="3"/>
  <c r="N42" i="3"/>
  <c r="M42" i="3"/>
  <c r="O42" i="3" s="1"/>
  <c r="Q42" i="3" s="1"/>
  <c r="P41" i="3"/>
  <c r="O41" i="3"/>
  <c r="Q41" i="3" s="1"/>
  <c r="N41" i="3"/>
  <c r="M41" i="3"/>
  <c r="P40" i="3"/>
  <c r="O40" i="3"/>
  <c r="Q40" i="3" s="1"/>
  <c r="N40" i="3"/>
  <c r="M40" i="3"/>
  <c r="P39" i="3"/>
  <c r="N39" i="3"/>
  <c r="M39" i="3"/>
  <c r="O39" i="3" s="1"/>
  <c r="Q39" i="3" s="1"/>
  <c r="P38" i="3"/>
  <c r="N38" i="3"/>
  <c r="M38" i="3"/>
  <c r="O38" i="3" s="1"/>
  <c r="Q38" i="3" s="1"/>
  <c r="P37" i="3"/>
  <c r="N37" i="3"/>
  <c r="M37" i="3"/>
  <c r="O37" i="3" s="1"/>
  <c r="Q37" i="3" s="1"/>
  <c r="P36" i="3"/>
  <c r="O36" i="3"/>
  <c r="N36" i="3"/>
  <c r="M36" i="3"/>
  <c r="P35" i="3"/>
  <c r="N35" i="3"/>
  <c r="M35" i="3"/>
  <c r="O35" i="3" s="1"/>
  <c r="Q35" i="3" s="1"/>
  <c r="P34" i="3"/>
  <c r="Q34" i="3" s="1"/>
  <c r="O34" i="3"/>
  <c r="N34" i="3"/>
  <c r="M34" i="3"/>
  <c r="P33" i="3"/>
  <c r="N33" i="3"/>
  <c r="M33" i="3"/>
  <c r="O33" i="3" s="1"/>
  <c r="Q33" i="3" s="1"/>
  <c r="Q32" i="3"/>
  <c r="P32" i="3"/>
  <c r="O32" i="3"/>
  <c r="N32" i="3"/>
  <c r="M32" i="3"/>
  <c r="P31" i="3"/>
  <c r="O31" i="3"/>
  <c r="Q31" i="3" s="1"/>
  <c r="N31" i="3"/>
  <c r="M31" i="3"/>
  <c r="P30" i="3"/>
  <c r="N30" i="3"/>
  <c r="M30" i="3"/>
  <c r="O30" i="3" s="1"/>
  <c r="Q30" i="3" s="1"/>
  <c r="P29" i="3"/>
  <c r="Q29" i="3" s="1"/>
  <c r="O29" i="3"/>
  <c r="N29" i="3"/>
  <c r="M29" i="3"/>
  <c r="P28" i="3"/>
  <c r="O28" i="3"/>
  <c r="Q28" i="3" s="1"/>
  <c r="N28" i="3"/>
  <c r="M28" i="3"/>
  <c r="P27" i="3"/>
  <c r="N27" i="3"/>
  <c r="M27" i="3"/>
  <c r="O27" i="3" s="1"/>
  <c r="Q27" i="3" s="1"/>
  <c r="Q26" i="3"/>
  <c r="P26" i="3"/>
  <c r="O26" i="3"/>
  <c r="N26" i="3"/>
  <c r="M26" i="3"/>
  <c r="P25" i="3"/>
  <c r="N25" i="3"/>
  <c r="M25" i="3"/>
  <c r="O25" i="3" s="1"/>
  <c r="Q25" i="3" s="1"/>
  <c r="P24" i="3"/>
  <c r="Q24" i="3" s="1"/>
  <c r="O24" i="3"/>
  <c r="N24" i="3"/>
  <c r="M24" i="3"/>
  <c r="P23" i="3"/>
  <c r="N23" i="3"/>
  <c r="M23" i="3"/>
  <c r="O23" i="3" s="1"/>
  <c r="Q23" i="3" s="1"/>
  <c r="P22" i="3"/>
  <c r="N22" i="3"/>
  <c r="M22" i="3"/>
  <c r="O22" i="3" s="1"/>
  <c r="Q22" i="3" s="1"/>
  <c r="Q21" i="3"/>
  <c r="P21" i="3"/>
  <c r="O21" i="3"/>
  <c r="N21" i="3"/>
  <c r="M21" i="3"/>
  <c r="P20" i="3"/>
  <c r="N20" i="3"/>
  <c r="M20" i="3"/>
  <c r="O20" i="3" s="1"/>
  <c r="Q20" i="3" s="1"/>
  <c r="P19" i="3"/>
  <c r="O19" i="3"/>
  <c r="Q19" i="3" s="1"/>
  <c r="N19" i="3"/>
  <c r="M19" i="3"/>
  <c r="P18" i="3"/>
  <c r="O18" i="3"/>
  <c r="Q18" i="3" s="1"/>
  <c r="N18" i="3"/>
  <c r="M18" i="3"/>
  <c r="P17" i="3"/>
  <c r="N17" i="3"/>
  <c r="M17" i="3"/>
  <c r="O17" i="3" s="1"/>
  <c r="Q17" i="3" s="1"/>
  <c r="Q16" i="3"/>
  <c r="P16" i="3"/>
  <c r="O16" i="3"/>
  <c r="N16" i="3"/>
  <c r="M16" i="3"/>
  <c r="P15" i="3"/>
  <c r="N15" i="3"/>
  <c r="M15" i="3"/>
  <c r="O15" i="3" s="1"/>
  <c r="Q15" i="3" s="1"/>
  <c r="P14" i="3"/>
  <c r="Q14" i="3" s="1"/>
  <c r="N14" i="3"/>
  <c r="M14" i="3"/>
  <c r="O14" i="3" s="1"/>
  <c r="P13" i="3"/>
  <c r="O13" i="3"/>
  <c r="Q13" i="3" s="1"/>
  <c r="N13" i="3"/>
  <c r="M13" i="3"/>
  <c r="P12" i="3"/>
  <c r="O12" i="3"/>
  <c r="N12" i="3"/>
  <c r="M12" i="3"/>
  <c r="P11" i="3"/>
  <c r="N11" i="3"/>
  <c r="M11" i="3"/>
  <c r="O11" i="3" s="1"/>
  <c r="Q11" i="3" s="1"/>
  <c r="P10" i="3"/>
  <c r="N10" i="3"/>
  <c r="M10" i="3"/>
  <c r="O10" i="3" s="1"/>
  <c r="Q10" i="3" s="1"/>
  <c r="P9" i="3"/>
  <c r="O9" i="3"/>
  <c r="Q9" i="3" s="1"/>
  <c r="N9" i="3"/>
  <c r="M9" i="3"/>
  <c r="P8" i="3"/>
  <c r="O8" i="3"/>
  <c r="Q8" i="3" s="1"/>
  <c r="N8" i="3"/>
  <c r="M8" i="3"/>
  <c r="P7" i="3"/>
  <c r="N7" i="3"/>
  <c r="M7" i="3"/>
  <c r="O7" i="3" s="1"/>
  <c r="Q7" i="3" s="1"/>
  <c r="P6" i="3"/>
  <c r="N6" i="3"/>
  <c r="M6" i="3"/>
  <c r="O6" i="3" s="1"/>
  <c r="Q6" i="3" s="1"/>
  <c r="P5" i="3"/>
  <c r="N5" i="3"/>
  <c r="M5" i="3"/>
  <c r="O5" i="3" s="1"/>
  <c r="Q5" i="3" s="1"/>
  <c r="P4" i="3"/>
  <c r="N4" i="3"/>
  <c r="O4" i="3" s="1"/>
  <c r="Q4" i="3" s="1"/>
  <c r="B16" i="7" s="1"/>
  <c r="M4" i="3"/>
  <c r="P3" i="3"/>
  <c r="N3" i="3"/>
  <c r="M3" i="3"/>
  <c r="O3" i="3" s="1"/>
  <c r="Q3" i="3" s="1"/>
  <c r="B19" i="7" s="1"/>
  <c r="P2" i="3"/>
  <c r="Q2" i="3" s="1"/>
  <c r="O2" i="3"/>
  <c r="N2" i="3"/>
  <c r="M2" i="3"/>
  <c r="B14" i="7" l="1"/>
  <c r="Q36" i="3"/>
  <c r="Q105" i="3"/>
  <c r="Q128" i="3"/>
  <c r="Q132" i="3"/>
  <c r="Q169" i="3"/>
  <c r="Q192" i="3"/>
  <c r="Q196" i="3"/>
  <c r="Q233" i="3"/>
  <c r="Q256" i="3"/>
  <c r="Q260" i="3"/>
  <c r="J94" i="4"/>
  <c r="J238" i="4"/>
  <c r="Q56" i="3"/>
  <c r="Q73" i="3"/>
  <c r="Q88" i="3"/>
  <c r="Q308" i="3"/>
  <c r="Q320" i="3"/>
  <c r="J2" i="4"/>
  <c r="Q44" i="3"/>
  <c r="Q57" i="3"/>
  <c r="Q72" i="3"/>
  <c r="Q89" i="3"/>
  <c r="Q120" i="3"/>
  <c r="Q184" i="3"/>
  <c r="Q248" i="3"/>
  <c r="Q12" i="3"/>
  <c r="B4" i="7" s="1"/>
  <c r="Q112" i="3"/>
  <c r="Q116" i="3"/>
  <c r="Q153" i="3"/>
  <c r="Q176" i="3"/>
  <c r="Q180" i="3"/>
  <c r="Q217" i="3"/>
  <c r="Q240" i="3"/>
  <c r="Q244" i="3"/>
  <c r="Q281" i="3"/>
  <c r="Q476" i="3"/>
  <c r="Q480" i="3"/>
  <c r="J17" i="4"/>
  <c r="J53" i="4"/>
  <c r="Q324" i="3"/>
  <c r="Q328" i="3"/>
  <c r="Q356" i="3"/>
  <c r="Q360" i="3"/>
  <c r="Q388" i="3"/>
  <c r="Q392" i="3"/>
  <c r="Q420" i="3"/>
  <c r="Q424" i="3"/>
  <c r="Q452" i="3"/>
  <c r="Q456" i="3"/>
  <c r="Q484" i="3"/>
  <c r="Q488" i="3"/>
  <c r="J33" i="4"/>
  <c r="J45" i="4"/>
  <c r="J161" i="4"/>
  <c r="J190" i="4"/>
  <c r="J289" i="4"/>
  <c r="J318" i="4"/>
  <c r="J485" i="4"/>
  <c r="Q332" i="3"/>
  <c r="Q336" i="3"/>
  <c r="Q364" i="3"/>
  <c r="Q368" i="3"/>
  <c r="Q396" i="3"/>
  <c r="Q400" i="3"/>
  <c r="Q428" i="3"/>
  <c r="Q432" i="3"/>
  <c r="Q460" i="3"/>
  <c r="Q464" i="3"/>
  <c r="Q492" i="3"/>
  <c r="Q496" i="3"/>
  <c r="J49" i="4"/>
  <c r="J61" i="4"/>
  <c r="J129" i="4"/>
  <c r="J158" i="4"/>
  <c r="J257" i="4"/>
  <c r="J286" i="4"/>
  <c r="J482" i="4"/>
  <c r="H25" i="7"/>
  <c r="E26" i="7"/>
  <c r="I25" i="7"/>
  <c r="G25" i="7"/>
  <c r="F25" i="7"/>
  <c r="Q340" i="3"/>
  <c r="Q344" i="3"/>
  <c r="Q372" i="3"/>
  <c r="Q376" i="3"/>
  <c r="Q404" i="3"/>
  <c r="Q408" i="3"/>
  <c r="Q436" i="3"/>
  <c r="Q440" i="3"/>
  <c r="Q468" i="3"/>
  <c r="Q472" i="3"/>
  <c r="Q500" i="3"/>
  <c r="J13" i="4"/>
  <c r="J65" i="4"/>
  <c r="J81" i="4"/>
  <c r="J110" i="4"/>
  <c r="J126" i="4"/>
  <c r="J225" i="4"/>
  <c r="J254" i="4"/>
  <c r="J353" i="4"/>
  <c r="J449" i="4"/>
  <c r="J89" i="4"/>
  <c r="J121" i="4"/>
  <c r="J153" i="4"/>
  <c r="J185" i="4"/>
  <c r="J217" i="4"/>
  <c r="J249" i="4"/>
  <c r="J281" i="4"/>
  <c r="J313" i="4"/>
  <c r="J345" i="4"/>
  <c r="J351" i="4"/>
  <c r="J444" i="4"/>
  <c r="J145" i="4"/>
  <c r="J177" i="4"/>
  <c r="J209" i="4"/>
  <c r="J241" i="4"/>
  <c r="J273" i="4"/>
  <c r="J305" i="4"/>
  <c r="J337" i="4"/>
  <c r="J369" i="4"/>
  <c r="J378" i="4"/>
  <c r="J405" i="4"/>
  <c r="J417" i="4"/>
  <c r="J432" i="4"/>
  <c r="J453" i="4"/>
  <c r="J480" i="4"/>
  <c r="J492" i="4"/>
  <c r="B6" i="7"/>
  <c r="J13" i="7"/>
  <c r="J239" i="4"/>
  <c r="J271" i="4"/>
  <c r="J303" i="4"/>
  <c r="J335" i="4"/>
  <c r="J367" i="4"/>
  <c r="J376" i="4"/>
  <c r="J391" i="4"/>
  <c r="J424" i="4"/>
  <c r="J439" i="4"/>
  <c r="J400" i="4"/>
  <c r="J464" i="4"/>
  <c r="B25" i="7"/>
  <c r="J384" i="4"/>
  <c r="J448" i="4"/>
  <c r="R15" i="9"/>
  <c r="R12" i="9"/>
  <c r="R56" i="9"/>
  <c r="R69" i="9"/>
  <c r="R75" i="9"/>
  <c r="R3" i="9"/>
  <c r="B27" i="7" s="1"/>
  <c r="R20" i="9"/>
  <c r="R39" i="9"/>
  <c r="R97" i="9"/>
  <c r="R112" i="9"/>
  <c r="R131" i="9"/>
  <c r="R4" i="9"/>
  <c r="B28" i="7" s="1"/>
  <c r="R21" i="9"/>
  <c r="R43" i="9"/>
  <c r="R71" i="9"/>
  <c r="R93" i="9"/>
  <c r="R101" i="9"/>
  <c r="R142" i="9"/>
  <c r="R199" i="9"/>
  <c r="R209" i="9"/>
  <c r="R219" i="9"/>
  <c r="R245" i="9"/>
  <c r="R352" i="9"/>
  <c r="R155" i="9"/>
  <c r="R135" i="9"/>
  <c r="R151" i="9"/>
  <c r="R243" i="9"/>
  <c r="R246" i="9"/>
  <c r="R179" i="9"/>
  <c r="R182" i="9"/>
  <c r="R136" i="9"/>
  <c r="R147" i="9"/>
  <c r="R152" i="9"/>
  <c r="R174" i="9"/>
  <c r="R208" i="9"/>
  <c r="R216" i="9"/>
  <c r="R283" i="9"/>
  <c r="R34" i="9"/>
  <c r="R53" i="9"/>
  <c r="R66" i="9"/>
  <c r="R85" i="9"/>
  <c r="R98" i="9"/>
  <c r="R117" i="9"/>
  <c r="R130" i="9"/>
  <c r="R180" i="9"/>
  <c r="R192" i="9"/>
  <c r="R203" i="9"/>
  <c r="R239" i="9"/>
  <c r="R242" i="9"/>
  <c r="R271" i="9"/>
  <c r="R276" i="9"/>
  <c r="R293" i="9"/>
  <c r="R159" i="9"/>
  <c r="R163" i="9"/>
  <c r="R223" i="9"/>
  <c r="R227" i="9"/>
  <c r="R279" i="9"/>
  <c r="R290" i="9"/>
  <c r="R320" i="9"/>
  <c r="R348" i="9"/>
  <c r="R355" i="9"/>
  <c r="R435" i="9"/>
  <c r="R456" i="9"/>
  <c r="R459" i="9"/>
  <c r="R277" i="9"/>
  <c r="R288" i="9"/>
  <c r="R308" i="9"/>
  <c r="R313" i="9"/>
  <c r="R318" i="9"/>
  <c r="R341" i="9"/>
  <c r="R365" i="9"/>
  <c r="R376" i="9"/>
  <c r="R381" i="9"/>
  <c r="R414" i="9"/>
  <c r="R416" i="9"/>
  <c r="R332" i="9"/>
  <c r="R379" i="9"/>
  <c r="R403" i="9"/>
  <c r="R405" i="9"/>
  <c r="R419" i="9"/>
  <c r="R440" i="9"/>
  <c r="R464" i="9"/>
  <c r="R467" i="9"/>
  <c r="R191" i="9"/>
  <c r="R195" i="9"/>
  <c r="R255" i="9"/>
  <c r="R259" i="9"/>
  <c r="R319" i="9"/>
  <c r="R387" i="9"/>
  <c r="R424" i="9"/>
  <c r="R475" i="9"/>
  <c r="R183" i="9"/>
  <c r="R187" i="9"/>
  <c r="R247" i="9"/>
  <c r="R251" i="9"/>
  <c r="R307" i="9"/>
  <c r="R373" i="9"/>
  <c r="R420" i="9"/>
  <c r="R427" i="9"/>
  <c r="R448" i="9"/>
  <c r="R461" i="9"/>
  <c r="R483" i="9"/>
  <c r="R491" i="9"/>
  <c r="R284" i="9"/>
  <c r="R323" i="9"/>
  <c r="R363" i="9"/>
  <c r="R396" i="9"/>
  <c r="R400" i="9"/>
  <c r="R466" i="9"/>
  <c r="R498" i="9"/>
  <c r="R499" i="9"/>
  <c r="R300" i="9"/>
  <c r="R324" i="9"/>
  <c r="R364" i="9"/>
  <c r="R395" i="9"/>
  <c r="R304" i="9"/>
  <c r="R316" i="9"/>
  <c r="R328" i="9"/>
  <c r="R347" i="9"/>
  <c r="R371" i="9"/>
  <c r="R404" i="9"/>
  <c r="R408" i="9"/>
  <c r="R474" i="9"/>
  <c r="C20" i="7" l="1"/>
  <c r="C16" i="7"/>
  <c r="E4" i="7"/>
  <c r="B13" i="8"/>
  <c r="C13" i="8" s="1"/>
  <c r="C13" i="7"/>
  <c r="C21" i="7"/>
  <c r="C17" i="7"/>
  <c r="C14" i="7"/>
  <c r="C18" i="7"/>
  <c r="C15" i="7"/>
  <c r="C19" i="7"/>
  <c r="J25" i="7"/>
  <c r="F13" i="7"/>
  <c r="B5" i="7"/>
  <c r="B15" i="8"/>
  <c r="C15" i="8" s="1"/>
  <c r="K14" i="7"/>
  <c r="E6" i="7"/>
  <c r="K17" i="7"/>
  <c r="K15" i="7"/>
  <c r="K13" i="7"/>
  <c r="K16" i="7"/>
  <c r="B7" i="7"/>
  <c r="H26" i="7"/>
  <c r="E27" i="7"/>
  <c r="F26" i="7"/>
  <c r="I26" i="7"/>
  <c r="G26" i="7"/>
  <c r="G17" i="7" l="1"/>
  <c r="G13" i="7"/>
  <c r="B14" i="8"/>
  <c r="C14" i="8" s="1"/>
  <c r="G16" i="7"/>
  <c r="G14" i="7"/>
  <c r="E5" i="7"/>
  <c r="G15" i="7"/>
  <c r="B16" i="8"/>
  <c r="C16" i="8" s="1"/>
  <c r="C25" i="7"/>
  <c r="C26" i="7"/>
  <c r="C27" i="7"/>
  <c r="C28" i="7"/>
  <c r="C29" i="7"/>
  <c r="C30" i="7"/>
  <c r="C31" i="7"/>
  <c r="C32" i="7"/>
  <c r="E7" i="7"/>
  <c r="J26" i="7"/>
  <c r="H27" i="7"/>
  <c r="F27" i="7"/>
  <c r="E28" i="7"/>
  <c r="I27" i="7"/>
  <c r="G27" i="7"/>
  <c r="B8" i="7"/>
  <c r="J27" i="7" l="1"/>
  <c r="B17" i="8"/>
  <c r="F5" i="7"/>
  <c r="B9" i="7"/>
  <c r="F7" i="7"/>
  <c r="F4" i="7"/>
  <c r="F6" i="7"/>
  <c r="H28" i="7"/>
  <c r="G28" i="7"/>
  <c r="F28" i="7"/>
  <c r="E29" i="7"/>
  <c r="I28" i="7"/>
  <c r="H29" i="7" l="1"/>
  <c r="I29" i="7"/>
  <c r="G29" i="7"/>
  <c r="F29" i="7"/>
  <c r="J29" i="7" s="1"/>
  <c r="E30" i="7"/>
  <c r="J28" i="7"/>
  <c r="D16" i="8"/>
  <c r="D13" i="8"/>
  <c r="C17" i="8"/>
  <c r="D15" i="8"/>
  <c r="D14" i="8"/>
  <c r="A21" i="8"/>
  <c r="H30" i="7" l="1"/>
  <c r="I30" i="7"/>
  <c r="G30" i="7"/>
  <c r="F30" i="7"/>
  <c r="J30" i="7" s="1"/>
  <c r="E31" i="7"/>
  <c r="H31" i="7" l="1"/>
  <c r="I31" i="7"/>
  <c r="G31" i="7"/>
  <c r="F31" i="7"/>
  <c r="J31" i="7" s="1"/>
  <c r="E32" i="7"/>
  <c r="H32" i="7" l="1"/>
  <c r="E33" i="7"/>
  <c r="I32" i="7"/>
  <c r="G32" i="7"/>
  <c r="F32" i="7"/>
  <c r="J32" i="7" l="1"/>
  <c r="G33" i="7"/>
  <c r="F33" i="7"/>
  <c r="J33" i="7" s="1"/>
  <c r="E34" i="7"/>
  <c r="I33" i="7"/>
  <c r="H33" i="7"/>
  <c r="G34" i="7" l="1"/>
  <c r="E35" i="7"/>
  <c r="I34" i="7"/>
  <c r="H34" i="7"/>
  <c r="F34" i="7"/>
  <c r="J34" i="7" l="1"/>
  <c r="F35" i="7"/>
  <c r="E36" i="7"/>
  <c r="I35" i="7"/>
  <c r="H35" i="7"/>
  <c r="G35" i="7"/>
  <c r="H36" i="7" l="1"/>
  <c r="I36" i="7"/>
  <c r="G36" i="7"/>
  <c r="F36" i="7"/>
  <c r="J36" i="7" s="1"/>
  <c r="J35" i="7"/>
</calcChain>
</file>

<file path=xl/sharedStrings.xml><?xml version="1.0" encoding="utf-8"?>
<sst xmlns="http://schemas.openxmlformats.org/spreadsheetml/2006/main" count="470" uniqueCount="274">
  <si>
    <t>Carbon Reporting Workbook Template</t>
  </si>
  <si>
    <t>Purpose</t>
  </si>
  <si>
    <t>Use this workbook to build an event, project, or business travel carbon report. Paste activity data into the input sheets, review/edit emission factors on the Factors sheet, then use the Dashboard and Report Output sheets for reporting.</t>
  </si>
  <si>
    <t>How to use this template</t>
  </si>
  <si>
    <t>Step</t>
  </si>
  <si>
    <t>Action</t>
  </si>
  <si>
    <t>Where</t>
  </si>
  <si>
    <t>Enter the organisation, reporting period, event/base location, and reporting currency/notes.</t>
  </si>
  <si>
    <t>Setup</t>
  </si>
  <si>
    <t>Paste travel records. Minimum fields: origin latitude, origin longitude, transport mode, journey type, trips.</t>
  </si>
  <si>
    <t>Travel Input</t>
  </si>
  <si>
    <t>Enter hotel/accommodation nights. Use room nights: rooms multiplied by nights.</t>
  </si>
  <si>
    <t>Accommodation Input</t>
  </si>
  <si>
    <t>Enter food, venue, waste, materials, or other activity lines where you have a quantity and emission factor.</t>
  </si>
  <si>
    <t>Food Venue Waste</t>
  </si>
  <si>
    <t>Enter production items such as posters, t-shirts, signage, merch, build items and production transport.</t>
  </si>
  <si>
    <t>Production Input</t>
  </si>
  <si>
    <t>Review and replace sample factors with your approved reporting factors.</t>
  </si>
  <si>
    <t>Factors</t>
  </si>
  <si>
    <t>Use Dashboard and Report Output for totals, charts, and narrative-ready report tables.</t>
  </si>
  <si>
    <t>Dashboard / Report Output</t>
  </si>
  <si>
    <t>Important assumptions</t>
  </si>
  <si>
    <t>Travel distance is calculated as great-circle distance from pasted latitude/longitude to the destination coordinates in Setup, unless destination coordinates are entered on the travel row.</t>
  </si>
  <si>
    <t>Flight emissions are not uplifted for radiative forcing unless you add it to your selected factor. Keep factor methodology consistent across the report.</t>
  </si>
  <si>
    <t>Accommodation factors are placeholders. Replace them with hotel-specific data or a recognised hotel footprint dataset for formal reporting.</t>
  </si>
  <si>
    <t>All factors in this template are editable. Add a source URL and date checked for auditability.</t>
  </si>
  <si>
    <t>Production transport is calculated from supplier/origin latitude and longitude to the destination coordinates in Setup unless destination coordinates are entered on the production row.</t>
  </si>
  <si>
    <t>Input cells are shaded amber. Formula/output cells are shaded light grey or green.</t>
  </si>
  <si>
    <t>Report Setup</t>
  </si>
  <si>
    <t>Field</t>
  </si>
  <si>
    <t>Input</t>
  </si>
  <si>
    <t>Notes</t>
  </si>
  <si>
    <t>Organisation / Client</t>
  </si>
  <si>
    <t>Your organisation</t>
  </si>
  <si>
    <t>Used in the report output</t>
  </si>
  <si>
    <t>Report name</t>
  </si>
  <si>
    <t>Carbon report</t>
  </si>
  <si>
    <t>Example: Annual conference carbon report</t>
  </si>
  <si>
    <t>Reporting period start</t>
  </si>
  <si>
    <t>Use a real Excel date</t>
  </si>
  <si>
    <t>Reporting period end</t>
  </si>
  <si>
    <t>Event / base location</t>
  </si>
  <si>
    <t>Liverpool, UK</t>
  </si>
  <si>
    <t>Default destination for travel distance</t>
  </si>
  <si>
    <t>Destination latitude</t>
  </si>
  <si>
    <t>Users can override per travel row</t>
  </si>
  <si>
    <t>Destination longitude</t>
  </si>
  <si>
    <t>Prepared by</t>
  </si>
  <si>
    <t>Optional</t>
  </si>
  <si>
    <t>Prepared date</t>
  </si>
  <si>
    <t>Methodology notes</t>
  </si>
  <si>
    <t>Great-circle travel distances; sample factors to be replaced with approved factors.</t>
  </si>
  <si>
    <t>Appears in report output</t>
  </si>
  <si>
    <t>Trip ID</t>
  </si>
  <si>
    <t>Date</t>
  </si>
  <si>
    <t>Traveller / Group</t>
  </si>
  <si>
    <t>Origin location</t>
  </si>
  <si>
    <t>Origin latitude</t>
  </si>
  <si>
    <t>Origin longitude</t>
  </si>
  <si>
    <t>Destination location</t>
  </si>
  <si>
    <t>Destination latitude override</t>
  </si>
  <si>
    <t>Destination longitude override</t>
  </si>
  <si>
    <t>Transport mode</t>
  </si>
  <si>
    <t>Journey type</t>
  </si>
  <si>
    <t>Trips / people</t>
  </si>
  <si>
    <t>Distance km one-way</t>
  </si>
  <si>
    <t>Distance multiplier</t>
  </si>
  <si>
    <t>Passenger/vehicle km</t>
  </si>
  <si>
    <t>Factor kgCO2e/km</t>
  </si>
  <si>
    <t>Emissions kgCO2e</t>
  </si>
  <si>
    <t>Evidence / notes</t>
  </si>
  <si>
    <t>T-001</t>
  </si>
  <si>
    <t>Example attendee</t>
  </si>
  <si>
    <t>Manchester</t>
  </si>
  <si>
    <t>Event base</t>
  </si>
  <si>
    <t>Train</t>
  </si>
  <si>
    <t>Return</t>
  </si>
  <si>
    <t>T-002</t>
  </si>
  <si>
    <t>Example speaker</t>
  </si>
  <si>
    <t>London</t>
  </si>
  <si>
    <t>Flight - domestic</t>
  </si>
  <si>
    <t>T-003</t>
  </si>
  <si>
    <t>Example staff group</t>
  </si>
  <si>
    <t>Leeds</t>
  </si>
  <si>
    <t>Car - average</t>
  </si>
  <si>
    <t>Stay ID</t>
  </si>
  <si>
    <t>Check-in date</t>
  </si>
  <si>
    <t>Guest / Group</t>
  </si>
  <si>
    <t>Accommodation type</t>
  </si>
  <si>
    <t>Hotel / location</t>
  </si>
  <si>
    <t>Rooms</t>
  </si>
  <si>
    <t>Nights</t>
  </si>
  <si>
    <t>Room nights</t>
  </si>
  <si>
    <t>Factor kgCO2e/room-night</t>
  </si>
  <si>
    <t>A-001</t>
  </si>
  <si>
    <t>Example staff</t>
  </si>
  <si>
    <t>Hotel - UK average</t>
  </si>
  <si>
    <t>Liverpool</t>
  </si>
  <si>
    <t>A-002</t>
  </si>
  <si>
    <t>Example speakers</t>
  </si>
  <si>
    <t>Hotel - midscale</t>
  </si>
  <si>
    <t>Activity ID</t>
  </si>
  <si>
    <t>Category</t>
  </si>
  <si>
    <t>Description</t>
  </si>
  <si>
    <t>Factor label</t>
  </si>
  <si>
    <t>Quantity</t>
  </si>
  <si>
    <t>Unit</t>
  </si>
  <si>
    <t>Factor kgCO2e/unit</t>
  </si>
  <si>
    <t>Supplier / evidence / notes</t>
  </si>
  <si>
    <t>F-001</t>
  </si>
  <si>
    <t>Food</t>
  </si>
  <si>
    <t>Example vegetarian lunches</t>
  </si>
  <si>
    <t>Vegetarian meal</t>
  </si>
  <si>
    <t>meal</t>
  </si>
  <si>
    <t>V-001</t>
  </si>
  <si>
    <t>Venue energy</t>
  </si>
  <si>
    <t>Example electricity use</t>
  </si>
  <si>
    <t>Venue electricity</t>
  </si>
  <si>
    <t>kWh</t>
  </si>
  <si>
    <t>W-001</t>
  </si>
  <si>
    <t>Waste</t>
  </si>
  <si>
    <t>Example general waste</t>
  </si>
  <si>
    <t>General waste</t>
  </si>
  <si>
    <t>kg</t>
  </si>
  <si>
    <t>Emission Factors - editable reference tables</t>
  </si>
  <si>
    <t>kgCO2e per unit</t>
  </si>
  <si>
    <t>Source / notes</t>
  </si>
  <si>
    <t>Walk/Cycle</t>
  </si>
  <si>
    <t>passenger-km</t>
  </si>
  <si>
    <t>Zero direct emissions; include lifecycle factors separately if required</t>
  </si>
  <si>
    <t>room-night</t>
  </si>
  <si>
    <t>Sample based on prior workbook value; replace with hotel/country-specific factor</t>
  </si>
  <si>
    <t>Sample placeholder; replace with official rail factor</t>
  </si>
  <si>
    <t>Hotel - economy</t>
  </si>
  <si>
    <t>Placeholder</t>
  </si>
  <si>
    <t>Coach/Bus</t>
  </si>
  <si>
    <t>Sample placeholder; replace with official bus/coach factor</t>
  </si>
  <si>
    <t>vehicle-km</t>
  </si>
  <si>
    <t>Sample placeholder; adjust for occupancy if using passenger-km</t>
  </si>
  <si>
    <t>Hotel - upscale</t>
  </si>
  <si>
    <t>Taxi</t>
  </si>
  <si>
    <t>Sample placeholder</t>
  </si>
  <si>
    <t>Apartment / serviced accommodation</t>
  </si>
  <si>
    <t>Ferry</t>
  </si>
  <si>
    <t>Flight - short-haul</t>
  </si>
  <si>
    <t>Flight - long-haul</t>
  </si>
  <si>
    <t>Recommended source</t>
  </si>
  <si>
    <t>URL</t>
  </si>
  <si>
    <t>Use</t>
  </si>
  <si>
    <t>Placeholder; replace with supplier-specific food footprint</t>
  </si>
  <si>
    <t>UK Government GHG Conversion Factors 2025</t>
  </si>
  <si>
    <t>https://www.gov.uk/government/publications/greenhouse-gas-reporting-conversion-factors-2025</t>
  </si>
  <si>
    <t>Transport, energy, waste and other conversion factors</t>
  </si>
  <si>
    <t>Chicken meal</t>
  </si>
  <si>
    <t>Placeholder; value similar to prior workbook example</t>
  </si>
  <si>
    <t>Hotel Footprinting Tool</t>
  </si>
  <si>
    <t>https://www.hotelfootprints.org/</t>
  </si>
  <si>
    <t>Accommodation room-night factors</t>
  </si>
  <si>
    <t>Beef meal</t>
  </si>
  <si>
    <t>Hotel Carbon Measurement Initiative</t>
  </si>
  <si>
    <t>https://sustainablehospitalityalliance.org/resource/hotel-carbon-measurement-initiative/</t>
  </si>
  <si>
    <t>Hotel methodology and hotel-specific calculations</t>
  </si>
  <si>
    <t>Tea / coffee serving</t>
  </si>
  <si>
    <t>serving</t>
  </si>
  <si>
    <t>Placeholder; replace with location/year grid factor</t>
  </si>
  <si>
    <t>Venue gas</t>
  </si>
  <si>
    <t>Recycling</t>
  </si>
  <si>
    <t>Printed materials</t>
  </si>
  <si>
    <t>Materials</t>
  </si>
  <si>
    <t>Production / merchandise factors - editable</t>
  </si>
  <si>
    <t>Item / activity</t>
  </si>
  <si>
    <t>Production transport mode</t>
  </si>
  <si>
    <t>kgCO2e per km</t>
  </si>
  <si>
    <t>Poster - A2</t>
  </si>
  <si>
    <t>Print</t>
  </si>
  <si>
    <t>item</t>
  </si>
  <si>
    <t>Placeholder; replace with printer-specific paper, ink and production data</t>
  </si>
  <si>
    <t>Courier / parcel delivery</t>
  </si>
  <si>
    <t>shipment-km</t>
  </si>
  <si>
    <t>Placeholder; use courier/supplier-specific factor if available</t>
  </si>
  <si>
    <t>Flyer / leaflet</t>
  </si>
  <si>
    <t>Placeholder; scale by paper size, stock and print process</t>
  </si>
  <si>
    <t>Van / light goods vehicle</t>
  </si>
  <si>
    <t>Printed programme / booklet</t>
  </si>
  <si>
    <t>Placeholder; replace with print supplier quote/LCA</t>
  </si>
  <si>
    <t>HGV / freight truck</t>
  </si>
  <si>
    <t>Badge / name card</t>
  </si>
  <si>
    <t>Event materials</t>
  </si>
  <si>
    <t>Placeholder; include holder/lanyard separately if material is significant</t>
  </si>
  <si>
    <t>Rail freight</t>
  </si>
  <si>
    <t>tonne-km</t>
  </si>
  <si>
    <t>Placeholder; adapt if using tonne-km rather than shipment-km</t>
  </si>
  <si>
    <t>Lanyard - polyester</t>
  </si>
  <si>
    <t>Air freight</t>
  </si>
  <si>
    <t>kg-km</t>
  </si>
  <si>
    <t>Placeholder; adapt to weight-distance methodology</t>
  </si>
  <si>
    <t>Cotton t-shirt</t>
  </si>
  <si>
    <t>Merchandise</t>
  </si>
  <si>
    <t>Placeholder; replace with supplier product footprint</t>
  </si>
  <si>
    <t>Sea freight</t>
  </si>
  <si>
    <t>Hoodie / sweatshirt</t>
  </si>
  <si>
    <t>Supplier included / zero additional</t>
  </si>
  <si>
    <t>km</t>
  </si>
  <si>
    <t>Use when supplier footprint already includes delivery</t>
  </si>
  <si>
    <t>Tote bag - cotton</t>
  </si>
  <si>
    <t>Other logistics</t>
  </si>
  <si>
    <t>Fallback placeholder</t>
  </si>
  <si>
    <t>Reusable bottle</t>
  </si>
  <si>
    <t>PVC banner</t>
  </si>
  <si>
    <t>Signage</t>
  </si>
  <si>
    <t>Foamex / rigid sign</t>
  </si>
  <si>
    <t>m2</t>
  </si>
  <si>
    <t>Exhibition stand / shell scheme</t>
  </si>
  <si>
    <t>Build</t>
  </si>
  <si>
    <t>Placeholder; include build, materials and end-of-life assumptions</t>
  </si>
  <si>
    <t>Stage set / scenic build</t>
  </si>
  <si>
    <t>AV equipment hire</t>
  </si>
  <si>
    <t>Equipment</t>
  </si>
  <si>
    <t>day</t>
  </si>
  <si>
    <t>Placeholder; preferably use supplier electricity/freight data</t>
  </si>
  <si>
    <t>Furniture hire</t>
  </si>
  <si>
    <t>item-day</t>
  </si>
  <si>
    <t>Placeholder; avoid double-counting transport if supplier reports it separately</t>
  </si>
  <si>
    <t>Packaging - cardboard</t>
  </si>
  <si>
    <t>Packaging</t>
  </si>
  <si>
    <t>Packaging - plastic</t>
  </si>
  <si>
    <t>Giveaway / generic merch</t>
  </si>
  <si>
    <t>Placeholder; replace with item-specific factor</t>
  </si>
  <si>
    <t>Other production item</t>
  </si>
  <si>
    <t>Other</t>
  </si>
  <si>
    <t>unit</t>
  </si>
  <si>
    <t>Carbon Reporting Dashboard</t>
  </si>
  <si>
    <t>Total emissions</t>
  </si>
  <si>
    <t>kgCO2e</t>
  </si>
  <si>
    <t>% of total</t>
  </si>
  <si>
    <t>Travel kgCO2e</t>
  </si>
  <si>
    <t>Travel</t>
  </si>
  <si>
    <t>Accommodation kgCO2e</t>
  </si>
  <si>
    <t>Accommodation</t>
  </si>
  <si>
    <t>Food / Venue / Waste kgCO2e</t>
  </si>
  <si>
    <t>Food / Venue / Waste</t>
  </si>
  <si>
    <t>Production kgCO2e</t>
  </si>
  <si>
    <t>Production</t>
  </si>
  <si>
    <t>Total kgCO2e</t>
  </si>
  <si>
    <t>Total tCO2e</t>
  </si>
  <si>
    <t>% of travel</t>
  </si>
  <si>
    <t>% of accommodation</t>
  </si>
  <si>
    <t>Activity category</t>
  </si>
  <si>
    <t>% of activity</t>
  </si>
  <si>
    <t>Production category</t>
  </si>
  <si>
    <t>% of production</t>
  </si>
  <si>
    <t>Month</t>
  </si>
  <si>
    <t>Food/Venue/Waste</t>
  </si>
  <si>
    <t>Total</t>
  </si>
  <si>
    <t>Carbon Report Output</t>
  </si>
  <si>
    <t>Reporting category</t>
  </si>
  <si>
    <t>tCO2e</t>
  </si>
  <si>
    <t>Narrative draft</t>
  </si>
  <si>
    <t>Production ID</t>
  </si>
  <si>
    <t>Supplier / origin</t>
  </si>
  <si>
    <t>Item factor kgCO2e/unit</t>
  </si>
  <si>
    <t>Item emissions kgCO2e</t>
  </si>
  <si>
    <t>Shipments / trips</t>
  </si>
  <si>
    <t>Transport emissions kgCO2e</t>
  </si>
  <si>
    <t>Total emissions kgCO2e</t>
  </si>
  <si>
    <t>P-001</t>
  </si>
  <si>
    <t>Example local printer</t>
  </si>
  <si>
    <t>Replace sample factor with printer/supplier data</t>
  </si>
  <si>
    <t>P-002</t>
  </si>
  <si>
    <t>Example merchandise supplier</t>
  </si>
  <si>
    <t>Use product-specific data where available</t>
  </si>
  <si>
    <t>P-003</t>
  </si>
  <si>
    <t>Example signage supplier</t>
  </si>
  <si>
    <t>Include hire/reuse notes where relevant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</si>
</sst>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yyyy\-mm\-dd"/>
    <numFmt numFmtId="165" formatCode="0.000000"/>
    <numFmt numFmtId="166" formatCode="0.0000"/>
    <numFmt numFmtId="167" formatCode="0.0%"/>
    <numFmt numFmtId="168" formatCode="mmm\ yyyy"/>
    <numFmt numFmtId="169" formatCode="dd\ mmm\ yyyy"/>
    <numFmt numFmtId="170" formatCode="0.000"/>
    <numFmt numFmtId="171" formatCode="#,##0.000"/>
  </numFmts>
  <fonts count="6">
    <font>
      <sz val="11"/>
      <name val="Carlito"/>
    </font>
    <font>
      <b/>
      <sz val="16"/>
      <color rgb="FFFFFFFF"/>
      <name val="Carlito"/>
    </font>
    <font>
      <b/>
      <sz val="11"/>
      <color rgb="FF1E293B"/>
      <name val="Carlito"/>
    </font>
    <font>
      <b/>
      <sz val="11"/>
      <color rgb="FFFFFFFF"/>
      <name val="Carlito"/>
    </font>
    <font>
      <b/>
      <sz val="16"/>
      <color rgb="FF0F766E"/>
      <name val="Carlito"/>
    </font>
    <font>
      <b/>
      <sz val="13"/>
      <color rgb="FF0F766E"/>
      <name val="Carlito"/>
    </font>
  </fonts>
  <fills count="12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DBEAFE"/>
      </patternFill>
    </fill>
    <fill>
      <patternFill patternType="solid">
        <fgColor rgb="FFFDE68A"/>
      </patternFill>
    </fill>
    <fill>
      <patternFill patternType="solid">
        <fgColor rgb="FFFFFBEB"/>
      </patternFill>
    </fill>
    <fill>
      <patternFill patternType="solid">
        <fgColor rgb="FFF8FAFC"/>
      </patternFill>
    </fill>
    <fill>
      <patternFill patternType="solid">
        <fgColor rgb="FFF0FDF4"/>
      </patternFill>
    </fill>
    <fill>
      <patternFill patternType="solid">
        <fgColor rgb="FF0F766E"/>
      </patternFill>
    </fill>
    <fill>
      <patternFill patternType="solid">
        <fgColor rgb="FFFEF3C7"/>
      </patternFill>
    </fill>
    <fill>
      <patternFill patternType="solid">
        <fgColor rgb="FFF3F4F6"/>
      </patternFill>
    </fill>
    <fill>
      <patternFill patternType="solid">
        <fgColor rgb="FFDCFCE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3" borderId="0" xfId="0" applyFont="1" applyFill="1"/>
    <xf numFmtId="0" fontId="0" fillId="0" borderId="0" xfId="0" applyAlignment="1">
      <alignment wrapText="1"/>
    </xf>
    <xf numFmtId="0" fontId="0" fillId="5" borderId="0" xfId="0" applyFill="1"/>
    <xf numFmtId="164" fontId="0" fillId="5" borderId="0" xfId="0" applyNumberFormat="1" applyFill="1"/>
    <xf numFmtId="165" fontId="0" fillId="5" borderId="0" xfId="0" applyNumberFormat="1" applyFill="1"/>
    <xf numFmtId="0" fontId="0" fillId="6" borderId="0" xfId="0" applyFill="1"/>
    <xf numFmtId="0" fontId="2" fillId="7" borderId="0" xfId="0" applyFont="1" applyFill="1"/>
    <xf numFmtId="0" fontId="2" fillId="7" borderId="0" xfId="0" applyFont="1" applyFill="1" applyAlignment="1">
      <alignment horizontal="center"/>
    </xf>
    <xf numFmtId="2" fontId="0" fillId="0" borderId="0" xfId="0" applyNumberFormat="1"/>
    <xf numFmtId="168" fontId="0" fillId="0" borderId="0" xfId="0" applyNumberFormat="1"/>
    <xf numFmtId="164" fontId="0" fillId="6" borderId="0" xfId="0" applyNumberFormat="1" applyFill="1"/>
    <xf numFmtId="0" fontId="1" fillId="8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0" fillId="9" borderId="0" xfId="0" applyFill="1"/>
    <xf numFmtId="0" fontId="0" fillId="11" borderId="0" xfId="0" applyFill="1"/>
    <xf numFmtId="169" fontId="0" fillId="9" borderId="0" xfId="0" applyNumberFormat="1" applyFill="1"/>
    <xf numFmtId="2" fontId="0" fillId="9" borderId="0" xfId="0" applyNumberFormat="1" applyFill="1"/>
    <xf numFmtId="170" fontId="0" fillId="10" borderId="0" xfId="0" applyNumberFormat="1" applyFill="1"/>
    <xf numFmtId="165" fontId="0" fillId="9" borderId="0" xfId="0" applyNumberFormat="1" applyFill="1"/>
    <xf numFmtId="2" fontId="0" fillId="10" borderId="0" xfId="0" applyNumberFormat="1" applyFill="1"/>
    <xf numFmtId="2" fontId="0" fillId="11" borderId="0" xfId="0" applyNumberFormat="1" applyFill="1"/>
    <xf numFmtId="0" fontId="5" fillId="0" borderId="0" xfId="0" applyFont="1"/>
    <xf numFmtId="170" fontId="0" fillId="0" borderId="0" xfId="0" applyNumberFormat="1" applyAlignment="1">
      <alignment wrapText="1"/>
    </xf>
    <xf numFmtId="2" fontId="3" fillId="8" borderId="0" xfId="0" applyNumberFormat="1" applyFont="1" applyFill="1" applyAlignment="1">
      <alignment horizontal="center" vertical="center" wrapText="1"/>
    </xf>
    <xf numFmtId="167" fontId="3" fillId="8" borderId="0" xfId="0" applyNumberFormat="1" applyFont="1" applyFill="1" applyAlignment="1">
      <alignment horizontal="center" vertical="center" wrapText="1"/>
    </xf>
    <xf numFmtId="167" fontId="0" fillId="11" borderId="0" xfId="0" applyNumberFormat="1" applyFill="1"/>
    <xf numFmtId="4" fontId="2" fillId="11" borderId="0" xfId="0" applyNumberFormat="1" applyFont="1" applyFill="1" applyAlignment="1">
      <alignment horizontal="center"/>
    </xf>
    <xf numFmtId="171" fontId="0" fillId="11" borderId="0" xfId="0" applyNumberFormat="1" applyFill="1"/>
    <xf numFmtId="167" fontId="2" fillId="11" borderId="0" xfId="0" applyNumberFormat="1" applyFont="1" applyFill="1" applyAlignment="1">
      <alignment horizontal="center"/>
    </xf>
    <xf numFmtId="4" fontId="0" fillId="11" borderId="0" xfId="0" applyNumberFormat="1" applyFill="1"/>
    <xf numFmtId="171" fontId="2" fillId="11" borderId="0" xfId="0" applyNumberFormat="1" applyFont="1" applyFill="1" applyAlignment="1">
      <alignment horizontal="center"/>
    </xf>
    <xf numFmtId="164" fontId="3" fillId="8" borderId="0" xfId="0" applyNumberFormat="1" applyFont="1" applyFill="1" applyAlignment="1">
      <alignment horizontal="center" vertical="center" wrapText="1"/>
    </xf>
    <xf numFmtId="165" fontId="3" fillId="8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166" fontId="0" fillId="0" borderId="0" xfId="0" applyNumberFormat="1" applyAlignment="1">
      <alignment wrapText="1"/>
    </xf>
    <xf numFmtId="0" fontId="3" fillId="8" borderId="0" xfId="0" applyFont="1" applyFill="1" applyAlignment="1">
      <alignment horizontal="center" vertical="center" wrapText="1"/>
    </xf>
    <xf numFmtId="0" fontId="0" fillId="6" borderId="0" xfId="0" applyFill="1" applyAlignment="1">
      <alignment vertical="top" wrapText="1"/>
    </xf>
    <xf numFmtId="0" fontId="0" fillId="0" borderId="0" xfId="0" applyAlignment="1"/>
    <xf numFmtId="0" fontId="2" fillId="4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kgCO2e</c:v>
          </c:tx>
          <c:invertIfNegative val="1"/>
          <c:cat>
            <c:strRef>
              <c:f>Dashboard!$D$4:$D$7</c:f>
              <c:strCache>
                <c:ptCount val="4"/>
                <c:pt idx="0">
                  <c:v>Travel</c:v>
                </c:pt>
                <c:pt idx="1">
                  <c:v>Accommodation</c:v>
                </c:pt>
                <c:pt idx="2">
                  <c:v>Food / Venue / Waste</c:v>
                </c:pt>
                <c:pt idx="3">
                  <c:v>Production</c:v>
                </c:pt>
              </c:strCache>
            </c:strRef>
          </c:cat>
          <c:val>
            <c:numRef>
              <c:f>Dashboard!$E$4:$E$7</c:f>
              <c:numCache>
                <c:formatCode>0.00</c:formatCode>
                <c:ptCount val="4"/>
                <c:pt idx="0">
                  <c:v>257.264345368622</c:v>
                </c:pt>
                <c:pt idx="1">
                  <c:v>396</c:v>
                </c:pt>
                <c:pt idx="2">
                  <c:v>475.08</c:v>
                </c:pt>
                <c:pt idx="3" formatCode="General">
                  <c:v>394.79000084193746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37-A04D-B455-D14D03776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kgCO2e</c:v>
          </c:tx>
          <c:invertIfNegative val="1"/>
          <c:cat>
            <c:strRef>
              <c:f>Dashboard!$A$25:$A$32</c:f>
              <c:strCache>
                <c:ptCount val="8"/>
                <c:pt idx="0">
                  <c:v>Print</c:v>
                </c:pt>
                <c:pt idx="1">
                  <c:v>Event materials</c:v>
                </c:pt>
                <c:pt idx="2">
                  <c:v>Merchandise</c:v>
                </c:pt>
                <c:pt idx="3">
                  <c:v>Signage</c:v>
                </c:pt>
                <c:pt idx="4">
                  <c:v>Build</c:v>
                </c:pt>
                <c:pt idx="5">
                  <c:v>Equipment</c:v>
                </c:pt>
                <c:pt idx="6">
                  <c:v>Packaging</c:v>
                </c:pt>
                <c:pt idx="7">
                  <c:v>Other</c:v>
                </c:pt>
              </c:strCache>
            </c:strRef>
          </c:cat>
          <c:val>
            <c:numRef>
              <c:f>Dashboard!$B$25:$B$32</c:f>
              <c:numCache>
                <c:formatCode>0.00</c:formatCode>
                <c:ptCount val="8"/>
                <c:pt idx="0">
                  <c:v>20.56332733065868</c:v>
                </c:pt>
                <c:pt idx="1">
                  <c:v>0</c:v>
                </c:pt>
                <c:pt idx="2">
                  <c:v>326.64539091436114</c:v>
                </c:pt>
                <c:pt idx="3">
                  <c:v>47.581282596917632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D-1847-8326-9FA544564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13</xdr:col>
      <xdr:colOff>0</xdr:colOff>
      <xdr:row>13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13</xdr:col>
      <xdr:colOff>0</xdr:colOff>
      <xdr:row>30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ravelInput" displayName="TravelInput" ref="A1:R500">
  <tableColumns count="18">
    <tableColumn id="1" xr3:uid="{00000000-0010-0000-0000-000001000000}" name="Trip ID"/>
    <tableColumn id="2" xr3:uid="{00000000-0010-0000-0000-000002000000}" name="Date"/>
    <tableColumn id="3" xr3:uid="{00000000-0010-0000-0000-000003000000}" name="Traveller / Group"/>
    <tableColumn id="4" xr3:uid="{00000000-0010-0000-0000-000004000000}" name="Origin location"/>
    <tableColumn id="5" xr3:uid="{00000000-0010-0000-0000-000005000000}" name="Origin latitude"/>
    <tableColumn id="6" xr3:uid="{00000000-0010-0000-0000-000006000000}" name="Origin longitude"/>
    <tableColumn id="7" xr3:uid="{00000000-0010-0000-0000-000007000000}" name="Destination location"/>
    <tableColumn id="8" xr3:uid="{00000000-0010-0000-0000-000008000000}" name="Destination latitude override"/>
    <tableColumn id="9" xr3:uid="{00000000-0010-0000-0000-000009000000}" name="Destination longitude override"/>
    <tableColumn id="10" xr3:uid="{00000000-0010-0000-0000-00000A000000}" name="Transport mode"/>
    <tableColumn id="11" xr3:uid="{00000000-0010-0000-0000-00000B000000}" name="Journey type"/>
    <tableColumn id="12" xr3:uid="{00000000-0010-0000-0000-00000C000000}" name="Trips / people"/>
    <tableColumn id="13" xr3:uid="{00000000-0010-0000-0000-00000D000000}" name="Distance km one-way"/>
    <tableColumn id="14" xr3:uid="{00000000-0010-0000-0000-00000E000000}" name="Distance multiplier"/>
    <tableColumn id="15" xr3:uid="{00000000-0010-0000-0000-00000F000000}" name="Passenger/vehicle km"/>
    <tableColumn id="16" xr3:uid="{00000000-0010-0000-0000-000010000000}" name="Factor kgCO2e/km"/>
    <tableColumn id="17" xr3:uid="{00000000-0010-0000-0000-000011000000}" name="Emissions kgCO2e"/>
    <tableColumn id="18" xr3:uid="{00000000-0010-0000-0000-000012000000}" name="Evidence / not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AccommodationInput" displayName="AccommodationInput" ref="A1:K500">
  <tableColumns count="11">
    <tableColumn id="1" xr3:uid="{00000000-0010-0000-0100-000001000000}" name="Stay ID"/>
    <tableColumn id="2" xr3:uid="{00000000-0010-0000-0100-000002000000}" name="Check-in date"/>
    <tableColumn id="3" xr3:uid="{00000000-0010-0000-0100-000003000000}" name="Guest / Group"/>
    <tableColumn id="4" xr3:uid="{00000000-0010-0000-0100-000004000000}" name="Accommodation type"/>
    <tableColumn id="5" xr3:uid="{00000000-0010-0000-0100-000005000000}" name="Hotel / location"/>
    <tableColumn id="6" xr3:uid="{00000000-0010-0000-0100-000006000000}" name="Rooms"/>
    <tableColumn id="7" xr3:uid="{00000000-0010-0000-0100-000007000000}" name="Nights"/>
    <tableColumn id="8" xr3:uid="{00000000-0010-0000-0100-000008000000}" name="Room nights"/>
    <tableColumn id="9" xr3:uid="{00000000-0010-0000-0100-000009000000}" name="Factor kgCO2e/room-night"/>
    <tableColumn id="10" xr3:uid="{00000000-0010-0000-0100-00000A000000}" name="Emissions kgCO2e"/>
    <tableColumn id="11" xr3:uid="{00000000-0010-0000-0100-00000B000000}" name="Evidence / no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ActivityInput" displayName="ActivityInput" ref="A1:J500">
  <tableColumns count="10">
    <tableColumn id="1" xr3:uid="{00000000-0010-0000-0200-000001000000}" name="Activity ID"/>
    <tableColumn id="2" xr3:uid="{00000000-0010-0000-0200-000002000000}" name="Date"/>
    <tableColumn id="3" xr3:uid="{00000000-0010-0000-0200-000003000000}" name="Category"/>
    <tableColumn id="4" xr3:uid="{00000000-0010-0000-0200-000004000000}" name="Description"/>
    <tableColumn id="5" xr3:uid="{00000000-0010-0000-0200-000005000000}" name="Factor label"/>
    <tableColumn id="6" xr3:uid="{00000000-0010-0000-0200-000006000000}" name="Quantity"/>
    <tableColumn id="7" xr3:uid="{00000000-0010-0000-0200-000007000000}" name="Unit"/>
    <tableColumn id="8" xr3:uid="{00000000-0010-0000-0200-000008000000}" name="Factor kgCO2e/unit"/>
    <tableColumn id="9" xr3:uid="{00000000-0010-0000-0200-000009000000}" name="Emissions kgCO2e"/>
    <tableColumn id="10" xr3:uid="{00000000-0010-0000-0200-00000A000000}" name="Supplier / evidence / note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ransportFactors" displayName="TransportFactors" ref="A3:D12">
  <tableColumns count="4">
    <tableColumn id="1" xr3:uid="{00000000-0010-0000-0300-000001000000}" name="Transport mode"/>
    <tableColumn id="2" xr3:uid="{00000000-0010-0000-0300-000002000000}" name="Unit"/>
    <tableColumn id="3" xr3:uid="{00000000-0010-0000-0300-000003000000}" name="kgCO2e per unit"/>
    <tableColumn id="4" xr3:uid="{00000000-0010-0000-0300-000004000000}" name="Source / not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AccommodationFactors" displayName="AccommodationFactors" ref="F3:I8">
  <tableColumns count="4">
    <tableColumn id="1" xr3:uid="{00000000-0010-0000-0400-000001000000}" name="Accommodation type"/>
    <tableColumn id="2" xr3:uid="{00000000-0010-0000-0400-000002000000}" name="Unit"/>
    <tableColumn id="3" xr3:uid="{00000000-0010-0000-0400-000003000000}" name="kgCO2e per unit"/>
    <tableColumn id="4" xr3:uid="{00000000-0010-0000-0400-000004000000}" name="Source / note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5000000}" name="ActivityFactors" displayName="ActivityFactors" ref="A16:E25">
  <tableColumns count="5">
    <tableColumn id="1" xr3:uid="{00000000-0010-0000-0500-000001000000}" name="Factor label"/>
    <tableColumn id="2" xr3:uid="{00000000-0010-0000-0500-000002000000}" name="Category"/>
    <tableColumn id="3" xr3:uid="{00000000-0010-0000-0500-000003000000}" name="Unit"/>
    <tableColumn id="4" xr3:uid="{00000000-0010-0000-0500-000004000000}" name="kgCO2e per unit"/>
    <tableColumn id="5" xr3:uid="{00000000-0010-0000-0500-000005000000}" name="Source / note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FactorSources" displayName="FactorSources" ref="G16:I19">
  <tableColumns count="3">
    <tableColumn id="1" xr3:uid="{00000000-0010-0000-0600-000001000000}" name="Recommended source"/>
    <tableColumn id="2" xr3:uid="{00000000-0010-0000-0600-000002000000}" name="URL"/>
    <tableColumn id="3" xr3:uid="{00000000-0010-0000-0600-000003000000}" name="Us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ProductionInputTable" displayName="ProductionInputTable" ref="A1:S500">
  <tableColumns count="19">
    <tableColumn id="1" xr3:uid="{00000000-0010-0000-0700-000001000000}" name="Production ID"/>
    <tableColumn id="2" xr3:uid="{00000000-0010-0000-0700-000002000000}" name="Date"/>
    <tableColumn id="3" xr3:uid="{00000000-0010-0000-0700-000003000000}" name="Item / activity"/>
    <tableColumn id="4" xr3:uid="{00000000-0010-0000-0700-000004000000}" name="Category"/>
    <tableColumn id="5" xr3:uid="{00000000-0010-0000-0700-000005000000}" name="Supplier / origin"/>
    <tableColumn id="6" xr3:uid="{00000000-0010-0000-0700-000006000000}" name="Quantity"/>
    <tableColumn id="7" xr3:uid="{00000000-0010-0000-0700-000007000000}" name="Unit"/>
    <tableColumn id="8" xr3:uid="{00000000-0010-0000-0700-000008000000}" name="Item factor kgCO2e/unit"/>
    <tableColumn id="9" xr3:uid="{00000000-0010-0000-0700-000009000000}" name="Item emissions kgCO2e"/>
    <tableColumn id="10" xr3:uid="{00000000-0010-0000-0700-00000A000000}" name="Origin latitude"/>
    <tableColumn id="11" xr3:uid="{00000000-0010-0000-0700-00000B000000}" name="Origin longitude"/>
    <tableColumn id="12" xr3:uid="{00000000-0010-0000-0700-00000C000000}" name="Destination latitude"/>
    <tableColumn id="13" xr3:uid="{00000000-0010-0000-0700-00000D000000}" name="Destination longitude"/>
    <tableColumn id="14" xr3:uid="{00000000-0010-0000-0700-00000E000000}" name="Transport mode"/>
    <tableColumn id="15" xr3:uid="{00000000-0010-0000-0700-00000F000000}" name="Distance km one-way"/>
    <tableColumn id="16" xr3:uid="{00000000-0010-0000-0700-000010000000}" name="Shipments / trips"/>
    <tableColumn id="17" xr3:uid="{00000000-0010-0000-0700-000011000000}" name="Transport emissions kgCO2e"/>
    <tableColumn id="18" xr3:uid="{00000000-0010-0000-0700-000012000000}" name="Total emissions kgCO2e"/>
    <tableColumn id="19" xr3:uid="{00000000-0010-0000-0700-000013000000}" name="Evidence / 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Relationship Id="rId4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workbookViewId="0">
      <selection sqref="A1:H1"/>
    </sheetView>
  </sheetViews>
  <sheetFormatPr defaultColWidth="8.875" defaultRowHeight="14.1"/>
  <cols>
    <col min="1" max="1" width="10" customWidth="1"/>
    <col min="2" max="2" width="75" customWidth="1"/>
    <col min="3" max="3" width="28" customWidth="1"/>
  </cols>
  <sheetData>
    <row r="1" spans="1:8" ht="39.950000000000003" customHeight="1">
      <c r="A1" s="36" t="s">
        <v>0</v>
      </c>
      <c r="B1" s="35"/>
      <c r="C1" s="35"/>
      <c r="D1" s="35"/>
      <c r="E1" s="35"/>
      <c r="F1" s="35"/>
      <c r="G1" s="35"/>
      <c r="H1" s="35"/>
    </row>
    <row r="3" spans="1:8">
      <c r="A3" s="37" t="s">
        <v>1</v>
      </c>
      <c r="B3" s="41"/>
      <c r="C3" s="41"/>
      <c r="D3" s="41"/>
      <c r="E3" s="41"/>
      <c r="F3" s="41"/>
      <c r="G3" s="41"/>
      <c r="H3" s="41"/>
    </row>
    <row r="4" spans="1:8">
      <c r="A4" s="41" t="s">
        <v>2</v>
      </c>
      <c r="B4" s="41"/>
      <c r="C4" s="41"/>
      <c r="D4" s="41"/>
      <c r="E4" s="41"/>
      <c r="F4" s="41"/>
      <c r="G4" s="41"/>
      <c r="H4" s="41"/>
    </row>
    <row r="5" spans="1:8">
      <c r="A5" s="41"/>
      <c r="B5" s="41"/>
      <c r="C5" s="41"/>
      <c r="D5" s="41"/>
      <c r="E5" s="41"/>
      <c r="F5" s="41"/>
      <c r="G5" s="41"/>
      <c r="H5" s="41"/>
    </row>
    <row r="7" spans="1:8">
      <c r="A7" s="37" t="s">
        <v>3</v>
      </c>
      <c r="B7" s="41"/>
      <c r="C7" s="41"/>
      <c r="D7" s="41"/>
      <c r="E7" s="41"/>
      <c r="F7" s="41"/>
      <c r="G7" s="41"/>
      <c r="H7" s="41"/>
    </row>
    <row r="8" spans="1:8" ht="15">
      <c r="A8" s="13" t="s">
        <v>4</v>
      </c>
      <c r="B8" s="13" t="s">
        <v>5</v>
      </c>
      <c r="C8" s="13" t="s">
        <v>6</v>
      </c>
    </row>
    <row r="9" spans="1:8">
      <c r="A9">
        <v>1</v>
      </c>
      <c r="B9" t="s">
        <v>7</v>
      </c>
      <c r="C9" t="s">
        <v>8</v>
      </c>
    </row>
    <row r="10" spans="1:8">
      <c r="A10">
        <v>2</v>
      </c>
      <c r="B10" t="s">
        <v>9</v>
      </c>
      <c r="C10" t="s">
        <v>10</v>
      </c>
    </row>
    <row r="11" spans="1:8">
      <c r="A11">
        <v>3</v>
      </c>
      <c r="B11" t="s">
        <v>11</v>
      </c>
      <c r="C11" t="s">
        <v>12</v>
      </c>
    </row>
    <row r="12" spans="1:8">
      <c r="A12">
        <v>4</v>
      </c>
      <c r="B12" t="s">
        <v>13</v>
      </c>
      <c r="C12" t="s">
        <v>14</v>
      </c>
    </row>
    <row r="13" spans="1:8">
      <c r="A13">
        <v>5</v>
      </c>
      <c r="B13" t="s">
        <v>15</v>
      </c>
      <c r="C13" t="s">
        <v>16</v>
      </c>
    </row>
    <row r="14" spans="1:8">
      <c r="A14">
        <v>6</v>
      </c>
      <c r="B14" t="s">
        <v>17</v>
      </c>
      <c r="C14" t="s">
        <v>18</v>
      </c>
    </row>
    <row r="15" spans="1:8">
      <c r="A15">
        <v>7</v>
      </c>
      <c r="B15" t="s">
        <v>19</v>
      </c>
      <c r="C15" t="s">
        <v>20</v>
      </c>
    </row>
    <row r="16" spans="1:8">
      <c r="A16" s="37" t="s">
        <v>21</v>
      </c>
      <c r="B16" s="41"/>
      <c r="C16" s="41"/>
      <c r="D16" s="41"/>
      <c r="E16" s="41"/>
      <c r="F16" s="41"/>
      <c r="G16" s="41"/>
      <c r="H16" s="41"/>
    </row>
    <row r="17" spans="1:8">
      <c r="A17" t="s">
        <v>22</v>
      </c>
    </row>
    <row r="18" spans="1:8">
      <c r="A18" t="s">
        <v>23</v>
      </c>
    </row>
    <row r="19" spans="1:8">
      <c r="A19" t="s">
        <v>24</v>
      </c>
    </row>
    <row r="20" spans="1:8">
      <c r="A20" t="s">
        <v>25</v>
      </c>
    </row>
    <row r="21" spans="1:8">
      <c r="A21" t="s">
        <v>26</v>
      </c>
    </row>
    <row r="22" spans="1:8">
      <c r="A22" s="42" t="s">
        <v>27</v>
      </c>
      <c r="B22" s="41"/>
      <c r="C22" s="41"/>
      <c r="D22" s="41"/>
      <c r="E22" s="41"/>
      <c r="F22" s="41"/>
      <c r="G22" s="41"/>
      <c r="H22" s="41"/>
    </row>
  </sheetData>
  <mergeCells count="6">
    <mergeCell ref="A22:H22"/>
    <mergeCell ref="A1:H1"/>
    <mergeCell ref="A3:H3"/>
    <mergeCell ref="A4:H5"/>
    <mergeCell ref="A7:H7"/>
    <mergeCell ref="A16:H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workbookViewId="0">
      <selection activeCell="I3" sqref="E3:I8"/>
    </sheetView>
  </sheetViews>
  <sheetFormatPr defaultColWidth="8.875" defaultRowHeight="14.1"/>
  <cols>
    <col min="1" max="1" width="26" customWidth="1"/>
    <col min="2" max="2" width="38" customWidth="1"/>
    <col min="3" max="3" width="60" customWidth="1"/>
  </cols>
  <sheetData>
    <row r="1" spans="1:4" ht="39.950000000000003" customHeight="1">
      <c r="A1" s="34" t="s">
        <v>28</v>
      </c>
      <c r="B1" s="35"/>
      <c r="C1" s="35"/>
      <c r="D1" s="41"/>
    </row>
    <row r="3" spans="1:4" ht="15">
      <c r="A3" s="13" t="s">
        <v>29</v>
      </c>
      <c r="B3" s="13" t="s">
        <v>30</v>
      </c>
      <c r="C3" s="13" t="s">
        <v>31</v>
      </c>
    </row>
    <row r="4" spans="1:4">
      <c r="A4" t="s">
        <v>32</v>
      </c>
      <c r="B4" s="3" t="s">
        <v>33</v>
      </c>
      <c r="C4" t="s">
        <v>34</v>
      </c>
    </row>
    <row r="5" spans="1:4">
      <c r="A5" t="s">
        <v>35</v>
      </c>
      <c r="B5" s="3" t="s">
        <v>36</v>
      </c>
      <c r="C5" t="s">
        <v>37</v>
      </c>
    </row>
    <row r="6" spans="1:4">
      <c r="A6" t="s">
        <v>38</v>
      </c>
      <c r="B6" s="4">
        <v>46023</v>
      </c>
      <c r="C6" t="s">
        <v>39</v>
      </c>
    </row>
    <row r="7" spans="1:4">
      <c r="A7" t="s">
        <v>40</v>
      </c>
      <c r="B7" s="4">
        <v>46387</v>
      </c>
      <c r="C7" t="s">
        <v>39</v>
      </c>
    </row>
    <row r="8" spans="1:4">
      <c r="A8" t="s">
        <v>41</v>
      </c>
      <c r="B8" s="3" t="s">
        <v>42</v>
      </c>
      <c r="C8" t="s">
        <v>43</v>
      </c>
    </row>
    <row r="9" spans="1:4">
      <c r="A9" t="s">
        <v>44</v>
      </c>
      <c r="B9" s="5">
        <v>53.4084</v>
      </c>
      <c r="C9" t="s">
        <v>45</v>
      </c>
    </row>
    <row r="10" spans="1:4">
      <c r="A10" t="s">
        <v>46</v>
      </c>
      <c r="B10" s="5">
        <v>-2.9916</v>
      </c>
      <c r="C10" t="s">
        <v>45</v>
      </c>
    </row>
    <row r="11" spans="1:4">
      <c r="A11" t="s">
        <v>47</v>
      </c>
      <c r="B11" s="3"/>
      <c r="C11" t="s">
        <v>48</v>
      </c>
    </row>
    <row r="12" spans="1:4">
      <c r="A12" t="s">
        <v>49</v>
      </c>
      <c r="B12" s="3">
        <v>46147</v>
      </c>
      <c r="C12" t="s">
        <v>39</v>
      </c>
    </row>
    <row r="13" spans="1:4">
      <c r="A13" t="s">
        <v>50</v>
      </c>
      <c r="B13" s="3" t="s">
        <v>51</v>
      </c>
      <c r="C13" t="s">
        <v>52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00"/>
  <sheetViews>
    <sheetView tabSelected="1" topLeftCell="G1" workbookViewId="0">
      <selection activeCell="Q2" sqref="Q2:Q4"/>
    </sheetView>
  </sheetViews>
  <sheetFormatPr defaultColWidth="8.875" defaultRowHeight="14.1"/>
  <cols>
    <col min="1" max="2" width="12" customWidth="1"/>
    <col min="3" max="3" width="24" customWidth="1"/>
    <col min="4" max="4" width="20" customWidth="1"/>
    <col min="5" max="6" width="14" customWidth="1"/>
    <col min="7" max="9" width="18" customWidth="1"/>
    <col min="10" max="10" width="20" customWidth="1"/>
    <col min="11" max="12" width="12" customWidth="1"/>
    <col min="13" max="13" width="16" customWidth="1"/>
    <col min="14" max="14" width="14" customWidth="1"/>
    <col min="15" max="15" width="18" customWidth="1"/>
    <col min="16" max="16" width="16" customWidth="1"/>
    <col min="17" max="17" width="18" customWidth="1"/>
    <col min="18" max="18" width="30" customWidth="1"/>
  </cols>
  <sheetData>
    <row r="1" spans="1:18" ht="39.950000000000003" customHeight="1">
      <c r="A1" s="13" t="s">
        <v>53</v>
      </c>
      <c r="B1" s="32" t="s">
        <v>54</v>
      </c>
      <c r="C1" s="13" t="s">
        <v>55</v>
      </c>
      <c r="D1" s="13" t="s">
        <v>56</v>
      </c>
      <c r="E1" s="33" t="s">
        <v>57</v>
      </c>
      <c r="F1" s="33" t="s">
        <v>58</v>
      </c>
      <c r="G1" s="33" t="s">
        <v>59</v>
      </c>
      <c r="H1" s="33" t="s">
        <v>60</v>
      </c>
      <c r="I1" s="33" t="s">
        <v>61</v>
      </c>
      <c r="J1" s="13" t="s">
        <v>62</v>
      </c>
      <c r="K1" s="13" t="s">
        <v>63</v>
      </c>
      <c r="L1" s="13" t="s">
        <v>64</v>
      </c>
      <c r="M1" s="24" t="s">
        <v>65</v>
      </c>
      <c r="N1" s="24" t="s">
        <v>66</v>
      </c>
      <c r="O1" s="24" t="s">
        <v>67</v>
      </c>
      <c r="P1" s="24" t="s">
        <v>68</v>
      </c>
      <c r="Q1" s="24" t="s">
        <v>69</v>
      </c>
      <c r="R1" s="13" t="s">
        <v>70</v>
      </c>
    </row>
    <row r="2" spans="1:18">
      <c r="A2" s="3" t="s">
        <v>71</v>
      </c>
      <c r="B2" s="3">
        <v>46063</v>
      </c>
      <c r="C2" s="3" t="s">
        <v>72</v>
      </c>
      <c r="D2" s="3" t="s">
        <v>73</v>
      </c>
      <c r="E2" s="3">
        <v>53.480800000000002</v>
      </c>
      <c r="F2" s="3">
        <v>-2.2425999999999999</v>
      </c>
      <c r="G2" s="3" t="s">
        <v>74</v>
      </c>
      <c r="H2" s="3"/>
      <c r="I2" s="3"/>
      <c r="J2" s="3" t="s">
        <v>75</v>
      </c>
      <c r="K2" s="3" t="s">
        <v>76</v>
      </c>
      <c r="L2" s="3">
        <v>1</v>
      </c>
      <c r="M2" s="6">
        <f>IF(OR(E2="",F2=""),"",2*6371*ASIN(MIN(1,SQRT(SIN(RADIANS((IF(H2="",Setup!$B$9,H2)-E2)/2))^2+COS(RADIANS(E2))*COS(RADIANS(IF(H2="",Setup!$B$9,H2)))*SIN(RADIANS((IF(I2="",Setup!$B$10,I2)-F2)/2))^2))))</f>
        <v>50.253309322634721</v>
      </c>
      <c r="N2" s="6">
        <f t="shared" ref="N2:N65" si="0">IF(K2="Return",2,1)</f>
        <v>2</v>
      </c>
      <c r="O2" s="6">
        <f t="shared" ref="O2:O65" si="1">IF(M2="","",M2*N2*IF(L2="",1,L2))</f>
        <v>100.50661864526944</v>
      </c>
      <c r="P2" s="6">
        <f>IFERROR(VLOOKUP(J2,Factors!$A$4:$C$12,3,FALSE),"")</f>
        <v>3.5000000000000003E-2</v>
      </c>
      <c r="Q2" s="6">
        <f t="shared" ref="Q2:Q65" si="2">IF(OR(O2="",P2=""),"",O2*P2)</f>
        <v>3.5177316525844309</v>
      </c>
    </row>
    <row r="3" spans="1:18">
      <c r="A3" s="3" t="s">
        <v>77</v>
      </c>
      <c r="B3" s="3">
        <v>46063</v>
      </c>
      <c r="C3" s="3" t="s">
        <v>78</v>
      </c>
      <c r="D3" s="3" t="s">
        <v>79</v>
      </c>
      <c r="E3" s="3">
        <v>51.507199999999997</v>
      </c>
      <c r="F3" s="3">
        <v>-0.12759999999999999</v>
      </c>
      <c r="G3" s="3" t="s">
        <v>74</v>
      </c>
      <c r="H3" s="3"/>
      <c r="I3" s="3"/>
      <c r="J3" s="3" t="s">
        <v>80</v>
      </c>
      <c r="K3" s="3" t="s">
        <v>76</v>
      </c>
      <c r="L3" s="3">
        <v>1</v>
      </c>
      <c r="M3" s="6">
        <f>IF(OR(E3="",F3=""),"",2*6371*ASIN(MIN(1,SQRT(SIN(RADIANS((IF(H3="",Setup!$B$9,H3)-E3)/2))^2+COS(RADIANS(E3))*COS(RADIANS(IF(H3="",Setup!$B$9,H3)))*SIN(RADIANS((IF(I3="",Setup!$B$10,I3)-F3)/2))^2))))</f>
        <v>286.9188384131175</v>
      </c>
      <c r="N3" s="6">
        <f t="shared" si="0"/>
        <v>2</v>
      </c>
      <c r="O3" s="6">
        <f t="shared" si="1"/>
        <v>573.837676826235</v>
      </c>
      <c r="P3" s="6">
        <f>IFERROR(VLOOKUP(J3,Factors!$A$4:$C$12,3,FALSE),"")</f>
        <v>0.255</v>
      </c>
      <c r="Q3" s="6">
        <f t="shared" si="2"/>
        <v>146.32860759068993</v>
      </c>
    </row>
    <row r="4" spans="1:18">
      <c r="A4" s="3" t="s">
        <v>81</v>
      </c>
      <c r="B4" s="3">
        <v>46064</v>
      </c>
      <c r="C4" s="3" t="s">
        <v>82</v>
      </c>
      <c r="D4" s="3" t="s">
        <v>83</v>
      </c>
      <c r="E4" s="3">
        <v>53.800800000000002</v>
      </c>
      <c r="F4" s="3">
        <v>-1.5490999999999999</v>
      </c>
      <c r="G4" s="3" t="s">
        <v>74</v>
      </c>
      <c r="H4" s="3"/>
      <c r="I4" s="3"/>
      <c r="J4" s="3" t="s">
        <v>84</v>
      </c>
      <c r="K4" s="3" t="s">
        <v>76</v>
      </c>
      <c r="L4" s="3">
        <v>3</v>
      </c>
      <c r="M4" s="6">
        <f>IF(OR(E4="",F4=""),"",2*6371*ASIN(MIN(1,SQRT(SIN(RADIANS((IF(H4="",Setup!$B$9,H4)-E4)/2))^2+COS(RADIANS(E4))*COS(RADIANS(IF(H4="",Setup!$B$9,H4)))*SIN(RADIANS((IF(I4="",Setup!$B$10,I4)-F4)/2))^2))))</f>
        <v>104.69591240287291</v>
      </c>
      <c r="N4" s="6">
        <f t="shared" si="0"/>
        <v>2</v>
      </c>
      <c r="O4" s="6">
        <f t="shared" si="1"/>
        <v>628.17547441723741</v>
      </c>
      <c r="P4" s="6">
        <f>IFERROR(VLOOKUP(J4,Factors!$A$4:$C$12,3,FALSE),"")</f>
        <v>0.17100000000000001</v>
      </c>
      <c r="Q4" s="6">
        <f t="shared" si="2"/>
        <v>107.4180061253476</v>
      </c>
    </row>
    <row r="5" spans="1:1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6" t="str">
        <f>IF(OR(E5="",F5=""),"",2*6371*ASIN(MIN(1,SQRT(SIN(RADIANS((IF(H5="",Setup!$B$9,H5)-E5)/2))^2+COS(RADIANS(E5))*COS(RADIANS(IF(H5="",Setup!$B$9,H5)))*SIN(RADIANS((IF(I5="",Setup!$B$10,I5)-F5)/2))^2))))</f>
        <v/>
      </c>
      <c r="N5" s="6">
        <f t="shared" si="0"/>
        <v>1</v>
      </c>
      <c r="O5" s="6" t="str">
        <f t="shared" si="1"/>
        <v/>
      </c>
      <c r="P5" s="6" t="str">
        <f>IFERROR(VLOOKUP(J5,Factors!$A$4:$C$12,3,FALSE),"")</f>
        <v/>
      </c>
      <c r="Q5" s="6" t="str">
        <f t="shared" si="2"/>
        <v/>
      </c>
    </row>
    <row r="6" spans="1:18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6" t="str">
        <f>IF(OR(E6="",F6=""),"",2*6371*ASIN(MIN(1,SQRT(SIN(RADIANS((IF(H6="",Setup!$B$9,H6)-E6)/2))^2+COS(RADIANS(E6))*COS(RADIANS(IF(H6="",Setup!$B$9,H6)))*SIN(RADIANS((IF(I6="",Setup!$B$10,I6)-F6)/2))^2))))</f>
        <v/>
      </c>
      <c r="N6" s="6">
        <f t="shared" si="0"/>
        <v>1</v>
      </c>
      <c r="O6" s="6" t="str">
        <f t="shared" si="1"/>
        <v/>
      </c>
      <c r="P6" s="6" t="str">
        <f>IFERROR(VLOOKUP(J6,Factors!$A$4:$C$12,3,FALSE),"")</f>
        <v/>
      </c>
      <c r="Q6" s="6" t="str">
        <f t="shared" si="2"/>
        <v/>
      </c>
    </row>
    <row r="7" spans="1:18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>IF(OR(E7="",F7=""),"",2*6371*ASIN(MIN(1,SQRT(SIN(RADIANS((IF(H7="",Setup!$B$9,H7)-E7)/2))^2+COS(RADIANS(E7))*COS(RADIANS(IF(H7="",Setup!$B$9,H7)))*SIN(RADIANS((IF(I7="",Setup!$B$10,I7)-F7)/2))^2))))</f>
        <v/>
      </c>
      <c r="N7" s="6">
        <f t="shared" si="0"/>
        <v>1</v>
      </c>
      <c r="O7" s="6" t="str">
        <f t="shared" si="1"/>
        <v/>
      </c>
      <c r="P7" s="6" t="str">
        <f>IFERROR(VLOOKUP(J7,Factors!$A$4:$C$12,3,FALSE),"")</f>
        <v/>
      </c>
      <c r="Q7" s="6" t="str">
        <f t="shared" si="2"/>
        <v/>
      </c>
    </row>
    <row r="8" spans="1:18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6" t="str">
        <f>IF(OR(E8="",F8=""),"",2*6371*ASIN(MIN(1,SQRT(SIN(RADIANS((IF(H8="",Setup!$B$9,H8)-E8)/2))^2+COS(RADIANS(E8))*COS(RADIANS(IF(H8="",Setup!$B$9,H8)))*SIN(RADIANS((IF(I8="",Setup!$B$10,I8)-F8)/2))^2))))</f>
        <v/>
      </c>
      <c r="N8" s="6">
        <f t="shared" si="0"/>
        <v>1</v>
      </c>
      <c r="O8" s="6" t="str">
        <f t="shared" si="1"/>
        <v/>
      </c>
      <c r="P8" s="6" t="str">
        <f>IFERROR(VLOOKUP(J8,Factors!$A$4:$C$12,3,FALSE),"")</f>
        <v/>
      </c>
      <c r="Q8" s="6" t="str">
        <f t="shared" si="2"/>
        <v/>
      </c>
    </row>
    <row r="9" spans="1:18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6" t="str">
        <f>IF(OR(E9="",F9=""),"",2*6371*ASIN(MIN(1,SQRT(SIN(RADIANS((IF(H9="",Setup!$B$9,H9)-E9)/2))^2+COS(RADIANS(E9))*COS(RADIANS(IF(H9="",Setup!$B$9,H9)))*SIN(RADIANS((IF(I9="",Setup!$B$10,I9)-F9)/2))^2))))</f>
        <v/>
      </c>
      <c r="N9" s="6">
        <f t="shared" si="0"/>
        <v>1</v>
      </c>
      <c r="O9" s="6" t="str">
        <f t="shared" si="1"/>
        <v/>
      </c>
      <c r="P9" s="6" t="str">
        <f>IFERROR(VLOOKUP(J9,Factors!$A$4:$C$12,3,FALSE),"")</f>
        <v/>
      </c>
      <c r="Q9" s="6" t="str">
        <f t="shared" si="2"/>
        <v/>
      </c>
    </row>
    <row r="10" spans="1:18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6" t="str">
        <f>IF(OR(E10="",F10=""),"",2*6371*ASIN(MIN(1,SQRT(SIN(RADIANS((IF(H10="",Setup!$B$9,H10)-E10)/2))^2+COS(RADIANS(E10))*COS(RADIANS(IF(H10="",Setup!$B$9,H10)))*SIN(RADIANS((IF(I10="",Setup!$B$10,I10)-F10)/2))^2))))</f>
        <v/>
      </c>
      <c r="N10" s="6">
        <f t="shared" si="0"/>
        <v>1</v>
      </c>
      <c r="O10" s="6" t="str">
        <f t="shared" si="1"/>
        <v/>
      </c>
      <c r="P10" s="6" t="str">
        <f>IFERROR(VLOOKUP(J10,Factors!$A$4:$C$12,3,FALSE),"")</f>
        <v/>
      </c>
      <c r="Q10" s="6" t="str">
        <f t="shared" si="2"/>
        <v/>
      </c>
    </row>
    <row r="11" spans="1:18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6" t="str">
        <f>IF(OR(E11="",F11=""),"",2*6371*ASIN(MIN(1,SQRT(SIN(RADIANS((IF(H11="",Setup!$B$9,H11)-E11)/2))^2+COS(RADIANS(E11))*COS(RADIANS(IF(H11="",Setup!$B$9,H11)))*SIN(RADIANS((IF(I11="",Setup!$B$10,I11)-F11)/2))^2))))</f>
        <v/>
      </c>
      <c r="N11" s="6">
        <f t="shared" si="0"/>
        <v>1</v>
      </c>
      <c r="O11" s="6" t="str">
        <f t="shared" si="1"/>
        <v/>
      </c>
      <c r="P11" s="6" t="str">
        <f>IFERROR(VLOOKUP(J11,Factors!$A$4:$C$12,3,FALSE),"")</f>
        <v/>
      </c>
      <c r="Q11" s="6" t="str">
        <f t="shared" si="2"/>
        <v/>
      </c>
    </row>
    <row r="12" spans="1:18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6" t="str">
        <f>IF(OR(E12="",F12=""),"",2*6371*ASIN(MIN(1,SQRT(SIN(RADIANS((IF(H12="",Setup!$B$9,H12)-E12)/2))^2+COS(RADIANS(E12))*COS(RADIANS(IF(H12="",Setup!$B$9,H12)))*SIN(RADIANS((IF(I12="",Setup!$B$10,I12)-F12)/2))^2))))</f>
        <v/>
      </c>
      <c r="N12" s="6">
        <f t="shared" si="0"/>
        <v>1</v>
      </c>
      <c r="O12" s="6" t="str">
        <f t="shared" si="1"/>
        <v/>
      </c>
      <c r="P12" s="6" t="str">
        <f>IFERROR(VLOOKUP(J12,Factors!$A$4:$C$12,3,FALSE),"")</f>
        <v/>
      </c>
      <c r="Q12" s="6" t="str">
        <f t="shared" si="2"/>
        <v/>
      </c>
    </row>
    <row r="13" spans="1:18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6" t="str">
        <f>IF(OR(E13="",F13=""),"",2*6371*ASIN(MIN(1,SQRT(SIN(RADIANS((IF(H13="",Setup!$B$9,H13)-E13)/2))^2+COS(RADIANS(E13))*COS(RADIANS(IF(H13="",Setup!$B$9,H13)))*SIN(RADIANS((IF(I13="",Setup!$B$10,I13)-F13)/2))^2))))</f>
        <v/>
      </c>
      <c r="N13" s="6">
        <f t="shared" si="0"/>
        <v>1</v>
      </c>
      <c r="O13" s="6" t="str">
        <f t="shared" si="1"/>
        <v/>
      </c>
      <c r="P13" s="6" t="str">
        <f>IFERROR(VLOOKUP(J13,Factors!$A$4:$C$12,3,FALSE),"")</f>
        <v/>
      </c>
      <c r="Q13" s="6" t="str">
        <f t="shared" si="2"/>
        <v/>
      </c>
    </row>
    <row r="14" spans="1:18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6" t="str">
        <f>IF(OR(E14="",F14=""),"",2*6371*ASIN(MIN(1,SQRT(SIN(RADIANS((IF(H14="",Setup!$B$9,H14)-E14)/2))^2+COS(RADIANS(E14))*COS(RADIANS(IF(H14="",Setup!$B$9,H14)))*SIN(RADIANS((IF(I14="",Setup!$B$10,I14)-F14)/2))^2))))</f>
        <v/>
      </c>
      <c r="N14" s="6">
        <f t="shared" si="0"/>
        <v>1</v>
      </c>
      <c r="O14" s="6" t="str">
        <f t="shared" si="1"/>
        <v/>
      </c>
      <c r="P14" s="6" t="str">
        <f>IFERROR(VLOOKUP(J14,Factors!$A$4:$C$12,3,FALSE),"")</f>
        <v/>
      </c>
      <c r="Q14" s="6" t="str">
        <f t="shared" si="2"/>
        <v/>
      </c>
    </row>
    <row r="15" spans="1:18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6" t="str">
        <f>IF(OR(E15="",F15=""),"",2*6371*ASIN(MIN(1,SQRT(SIN(RADIANS((IF(H15="",Setup!$B$9,H15)-E15)/2))^2+COS(RADIANS(E15))*COS(RADIANS(IF(H15="",Setup!$B$9,H15)))*SIN(RADIANS((IF(I15="",Setup!$B$10,I15)-F15)/2))^2))))</f>
        <v/>
      </c>
      <c r="N15" s="6">
        <f t="shared" si="0"/>
        <v>1</v>
      </c>
      <c r="O15" s="6" t="str">
        <f t="shared" si="1"/>
        <v/>
      </c>
      <c r="P15" s="6" t="str">
        <f>IFERROR(VLOOKUP(J15,Factors!$A$4:$C$12,3,FALSE),"")</f>
        <v/>
      </c>
      <c r="Q15" s="6" t="str">
        <f t="shared" si="2"/>
        <v/>
      </c>
    </row>
    <row r="16" spans="1:18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6" t="str">
        <f>IF(OR(E16="",F16=""),"",2*6371*ASIN(MIN(1,SQRT(SIN(RADIANS((IF(H16="",Setup!$B$9,H16)-E16)/2))^2+COS(RADIANS(E16))*COS(RADIANS(IF(H16="",Setup!$B$9,H16)))*SIN(RADIANS((IF(I16="",Setup!$B$10,I16)-F16)/2))^2))))</f>
        <v/>
      </c>
      <c r="N16" s="6">
        <f t="shared" si="0"/>
        <v>1</v>
      </c>
      <c r="O16" s="6" t="str">
        <f t="shared" si="1"/>
        <v/>
      </c>
      <c r="P16" s="6" t="str">
        <f>IFERROR(VLOOKUP(J16,Factors!$A$4:$C$12,3,FALSE),"")</f>
        <v/>
      </c>
      <c r="Q16" s="6" t="str">
        <f t="shared" si="2"/>
        <v/>
      </c>
    </row>
    <row r="17" spans="1: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6" t="str">
        <f>IF(OR(E17="",F17=""),"",2*6371*ASIN(MIN(1,SQRT(SIN(RADIANS((IF(H17="",Setup!$B$9,H17)-E17)/2))^2+COS(RADIANS(E17))*COS(RADIANS(IF(H17="",Setup!$B$9,H17)))*SIN(RADIANS((IF(I17="",Setup!$B$10,I17)-F17)/2))^2))))</f>
        <v/>
      </c>
      <c r="N17" s="6">
        <f t="shared" si="0"/>
        <v>1</v>
      </c>
      <c r="O17" s="6" t="str">
        <f t="shared" si="1"/>
        <v/>
      </c>
      <c r="P17" s="6" t="str">
        <f>IFERROR(VLOOKUP(J17,Factors!$A$4:$C$12,3,FALSE),"")</f>
        <v/>
      </c>
      <c r="Q17" s="6" t="str">
        <f t="shared" si="2"/>
        <v/>
      </c>
    </row>
    <row r="18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6" t="str">
        <f>IF(OR(E18="",F18=""),"",2*6371*ASIN(MIN(1,SQRT(SIN(RADIANS((IF(H18="",Setup!$B$9,H18)-E18)/2))^2+COS(RADIANS(E18))*COS(RADIANS(IF(H18="",Setup!$B$9,H18)))*SIN(RADIANS((IF(I18="",Setup!$B$10,I18)-F18)/2))^2))))</f>
        <v/>
      </c>
      <c r="N18" s="6">
        <f t="shared" si="0"/>
        <v>1</v>
      </c>
      <c r="O18" s="6" t="str">
        <f t="shared" si="1"/>
        <v/>
      </c>
      <c r="P18" s="6" t="str">
        <f>IFERROR(VLOOKUP(J18,Factors!$A$4:$C$12,3,FALSE),"")</f>
        <v/>
      </c>
      <c r="Q18" s="6" t="str">
        <f t="shared" si="2"/>
        <v/>
      </c>
    </row>
    <row r="19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6" t="str">
        <f>IF(OR(E19="",F19=""),"",2*6371*ASIN(MIN(1,SQRT(SIN(RADIANS((IF(H19="",Setup!$B$9,H19)-E19)/2))^2+COS(RADIANS(E19))*COS(RADIANS(IF(H19="",Setup!$B$9,H19)))*SIN(RADIANS((IF(I19="",Setup!$B$10,I19)-F19)/2))^2))))</f>
        <v/>
      </c>
      <c r="N19" s="6">
        <f t="shared" si="0"/>
        <v>1</v>
      </c>
      <c r="O19" s="6" t="str">
        <f t="shared" si="1"/>
        <v/>
      </c>
      <c r="P19" s="6" t="str">
        <f>IFERROR(VLOOKUP(J19,Factors!$A$4:$C$12,3,FALSE),"")</f>
        <v/>
      </c>
      <c r="Q19" s="6" t="str">
        <f t="shared" si="2"/>
        <v/>
      </c>
    </row>
    <row r="20" spans="1:1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6" t="str">
        <f>IF(OR(E20="",F20=""),"",2*6371*ASIN(MIN(1,SQRT(SIN(RADIANS((IF(H20="",Setup!$B$9,H20)-E20)/2))^2+COS(RADIANS(E20))*COS(RADIANS(IF(H20="",Setup!$B$9,H20)))*SIN(RADIANS((IF(I20="",Setup!$B$10,I20)-F20)/2))^2))))</f>
        <v/>
      </c>
      <c r="N20" s="6">
        <f t="shared" si="0"/>
        <v>1</v>
      </c>
      <c r="O20" s="6" t="str">
        <f t="shared" si="1"/>
        <v/>
      </c>
      <c r="P20" s="6" t="str">
        <f>IFERROR(VLOOKUP(J20,Factors!$A$4:$C$12,3,FALSE),"")</f>
        <v/>
      </c>
      <c r="Q20" s="6" t="str">
        <f t="shared" si="2"/>
        <v/>
      </c>
    </row>
    <row r="21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6" t="str">
        <f>IF(OR(E21="",F21=""),"",2*6371*ASIN(MIN(1,SQRT(SIN(RADIANS((IF(H21="",Setup!$B$9,H21)-E21)/2))^2+COS(RADIANS(E21))*COS(RADIANS(IF(H21="",Setup!$B$9,H21)))*SIN(RADIANS((IF(I21="",Setup!$B$10,I21)-F21)/2))^2))))</f>
        <v/>
      </c>
      <c r="N21" s="6">
        <f t="shared" si="0"/>
        <v>1</v>
      </c>
      <c r="O21" s="6" t="str">
        <f t="shared" si="1"/>
        <v/>
      </c>
      <c r="P21" s="6" t="str">
        <f>IFERROR(VLOOKUP(J21,Factors!$A$4:$C$12,3,FALSE),"")</f>
        <v/>
      </c>
      <c r="Q21" s="6" t="str">
        <f t="shared" si="2"/>
        <v/>
      </c>
    </row>
    <row r="22" spans="1:1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6" t="str">
        <f>IF(OR(E22="",F22=""),"",2*6371*ASIN(MIN(1,SQRT(SIN(RADIANS((IF(H22="",Setup!$B$9,H22)-E22)/2))^2+COS(RADIANS(E22))*COS(RADIANS(IF(H22="",Setup!$B$9,H22)))*SIN(RADIANS((IF(I22="",Setup!$B$10,I22)-F22)/2))^2))))</f>
        <v/>
      </c>
      <c r="N22" s="6">
        <f t="shared" si="0"/>
        <v>1</v>
      </c>
      <c r="O22" s="6" t="str">
        <f t="shared" si="1"/>
        <v/>
      </c>
      <c r="P22" s="6" t="str">
        <f>IFERROR(VLOOKUP(J22,Factors!$A$4:$C$12,3,FALSE),"")</f>
        <v/>
      </c>
      <c r="Q22" s="6" t="str">
        <f t="shared" si="2"/>
        <v/>
      </c>
    </row>
    <row r="23" spans="1:1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6" t="str">
        <f>IF(OR(E23="",F23=""),"",2*6371*ASIN(MIN(1,SQRT(SIN(RADIANS((IF(H23="",Setup!$B$9,H23)-E23)/2))^2+COS(RADIANS(E23))*COS(RADIANS(IF(H23="",Setup!$B$9,H23)))*SIN(RADIANS((IF(I23="",Setup!$B$10,I23)-F23)/2))^2))))</f>
        <v/>
      </c>
      <c r="N23" s="6">
        <f t="shared" si="0"/>
        <v>1</v>
      </c>
      <c r="O23" s="6" t="str">
        <f t="shared" si="1"/>
        <v/>
      </c>
      <c r="P23" s="6" t="str">
        <f>IFERROR(VLOOKUP(J23,Factors!$A$4:$C$12,3,FALSE),"")</f>
        <v/>
      </c>
      <c r="Q23" s="6" t="str">
        <f t="shared" si="2"/>
        <v/>
      </c>
    </row>
    <row r="24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6" t="str">
        <f>IF(OR(E24="",F24=""),"",2*6371*ASIN(MIN(1,SQRT(SIN(RADIANS((IF(H24="",Setup!$B$9,H24)-E24)/2))^2+COS(RADIANS(E24))*COS(RADIANS(IF(H24="",Setup!$B$9,H24)))*SIN(RADIANS((IF(I24="",Setup!$B$10,I24)-F24)/2))^2))))</f>
        <v/>
      </c>
      <c r="N24" s="6">
        <f t="shared" si="0"/>
        <v>1</v>
      </c>
      <c r="O24" s="6" t="str">
        <f t="shared" si="1"/>
        <v/>
      </c>
      <c r="P24" s="6" t="str">
        <f>IFERROR(VLOOKUP(J24,Factors!$A$4:$C$12,3,FALSE),"")</f>
        <v/>
      </c>
      <c r="Q24" s="6" t="str">
        <f t="shared" si="2"/>
        <v/>
      </c>
    </row>
    <row r="25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6" t="str">
        <f>IF(OR(E25="",F25=""),"",2*6371*ASIN(MIN(1,SQRT(SIN(RADIANS((IF(H25="",Setup!$B$9,H25)-E25)/2))^2+COS(RADIANS(E25))*COS(RADIANS(IF(H25="",Setup!$B$9,H25)))*SIN(RADIANS((IF(I25="",Setup!$B$10,I25)-F25)/2))^2))))</f>
        <v/>
      </c>
      <c r="N25" s="6">
        <f t="shared" si="0"/>
        <v>1</v>
      </c>
      <c r="O25" s="6" t="str">
        <f t="shared" si="1"/>
        <v/>
      </c>
      <c r="P25" s="6" t="str">
        <f>IFERROR(VLOOKUP(J25,Factors!$A$4:$C$12,3,FALSE),"")</f>
        <v/>
      </c>
      <c r="Q25" s="6" t="str">
        <f t="shared" si="2"/>
        <v/>
      </c>
    </row>
    <row r="26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6" t="str">
        <f>IF(OR(E26="",F26=""),"",2*6371*ASIN(MIN(1,SQRT(SIN(RADIANS((IF(H26="",Setup!$B$9,H26)-E26)/2))^2+COS(RADIANS(E26))*COS(RADIANS(IF(H26="",Setup!$B$9,H26)))*SIN(RADIANS((IF(I26="",Setup!$B$10,I26)-F26)/2))^2))))</f>
        <v/>
      </c>
      <c r="N26" s="6">
        <f t="shared" si="0"/>
        <v>1</v>
      </c>
      <c r="O26" s="6" t="str">
        <f t="shared" si="1"/>
        <v/>
      </c>
      <c r="P26" s="6" t="str">
        <f>IFERROR(VLOOKUP(J26,Factors!$A$4:$C$12,3,FALSE),"")</f>
        <v/>
      </c>
      <c r="Q26" s="6" t="str">
        <f t="shared" si="2"/>
        <v/>
      </c>
    </row>
    <row r="27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6" t="str">
        <f>IF(OR(E27="",F27=""),"",2*6371*ASIN(MIN(1,SQRT(SIN(RADIANS((IF(H27="",Setup!$B$9,H27)-E27)/2))^2+COS(RADIANS(E27))*COS(RADIANS(IF(H27="",Setup!$B$9,H27)))*SIN(RADIANS((IF(I27="",Setup!$B$10,I27)-F27)/2))^2))))</f>
        <v/>
      </c>
      <c r="N27" s="6">
        <f t="shared" si="0"/>
        <v>1</v>
      </c>
      <c r="O27" s="6" t="str">
        <f t="shared" si="1"/>
        <v/>
      </c>
      <c r="P27" s="6" t="str">
        <f>IFERROR(VLOOKUP(J27,Factors!$A$4:$C$12,3,FALSE),"")</f>
        <v/>
      </c>
      <c r="Q27" s="6" t="str">
        <f t="shared" si="2"/>
        <v/>
      </c>
    </row>
    <row r="28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6" t="str">
        <f>IF(OR(E28="",F28=""),"",2*6371*ASIN(MIN(1,SQRT(SIN(RADIANS((IF(H28="",Setup!$B$9,H28)-E28)/2))^2+COS(RADIANS(E28))*COS(RADIANS(IF(H28="",Setup!$B$9,H28)))*SIN(RADIANS((IF(I28="",Setup!$B$10,I28)-F28)/2))^2))))</f>
        <v/>
      </c>
      <c r="N28" s="6">
        <f t="shared" si="0"/>
        <v>1</v>
      </c>
      <c r="O28" s="6" t="str">
        <f t="shared" si="1"/>
        <v/>
      </c>
      <c r="P28" s="6" t="str">
        <f>IFERROR(VLOOKUP(J28,Factors!$A$4:$C$12,3,FALSE),"")</f>
        <v/>
      </c>
      <c r="Q28" s="6" t="str">
        <f t="shared" si="2"/>
        <v/>
      </c>
    </row>
    <row r="29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6" t="str">
        <f>IF(OR(E29="",F29=""),"",2*6371*ASIN(MIN(1,SQRT(SIN(RADIANS((IF(H29="",Setup!$B$9,H29)-E29)/2))^2+COS(RADIANS(E29))*COS(RADIANS(IF(H29="",Setup!$B$9,H29)))*SIN(RADIANS((IF(I29="",Setup!$B$10,I29)-F29)/2))^2))))</f>
        <v/>
      </c>
      <c r="N29" s="6">
        <f t="shared" si="0"/>
        <v>1</v>
      </c>
      <c r="O29" s="6" t="str">
        <f t="shared" si="1"/>
        <v/>
      </c>
      <c r="P29" s="6" t="str">
        <f>IFERROR(VLOOKUP(J29,Factors!$A$4:$C$12,3,FALSE),"")</f>
        <v/>
      </c>
      <c r="Q29" s="6" t="str">
        <f t="shared" si="2"/>
        <v/>
      </c>
    </row>
    <row r="30" spans="1:1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6" t="str">
        <f>IF(OR(E30="",F30=""),"",2*6371*ASIN(MIN(1,SQRT(SIN(RADIANS((IF(H30="",Setup!$B$9,H30)-E30)/2))^2+COS(RADIANS(E30))*COS(RADIANS(IF(H30="",Setup!$B$9,H30)))*SIN(RADIANS((IF(I30="",Setup!$B$10,I30)-F30)/2))^2))))</f>
        <v/>
      </c>
      <c r="N30" s="6">
        <f t="shared" si="0"/>
        <v>1</v>
      </c>
      <c r="O30" s="6" t="str">
        <f t="shared" si="1"/>
        <v/>
      </c>
      <c r="P30" s="6" t="str">
        <f>IFERROR(VLOOKUP(J30,Factors!$A$4:$C$12,3,FALSE),"")</f>
        <v/>
      </c>
      <c r="Q30" s="6" t="str">
        <f t="shared" si="2"/>
        <v/>
      </c>
    </row>
    <row r="31" spans="1:1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6" t="str">
        <f>IF(OR(E31="",F31=""),"",2*6371*ASIN(MIN(1,SQRT(SIN(RADIANS((IF(H31="",Setup!$B$9,H31)-E31)/2))^2+COS(RADIANS(E31))*COS(RADIANS(IF(H31="",Setup!$B$9,H31)))*SIN(RADIANS((IF(I31="",Setup!$B$10,I31)-F31)/2))^2))))</f>
        <v/>
      </c>
      <c r="N31" s="6">
        <f t="shared" si="0"/>
        <v>1</v>
      </c>
      <c r="O31" s="6" t="str">
        <f t="shared" si="1"/>
        <v/>
      </c>
      <c r="P31" s="6" t="str">
        <f>IFERROR(VLOOKUP(J31,Factors!$A$4:$C$12,3,FALSE),"")</f>
        <v/>
      </c>
      <c r="Q31" s="6" t="str">
        <f t="shared" si="2"/>
        <v/>
      </c>
    </row>
    <row r="32" spans="1:17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6" t="str">
        <f>IF(OR(E32="",F32=""),"",2*6371*ASIN(MIN(1,SQRT(SIN(RADIANS((IF(H32="",Setup!$B$9,H32)-E32)/2))^2+COS(RADIANS(E32))*COS(RADIANS(IF(H32="",Setup!$B$9,H32)))*SIN(RADIANS((IF(I32="",Setup!$B$10,I32)-F32)/2))^2))))</f>
        <v/>
      </c>
      <c r="N32" s="6">
        <f t="shared" si="0"/>
        <v>1</v>
      </c>
      <c r="O32" s="6" t="str">
        <f t="shared" si="1"/>
        <v/>
      </c>
      <c r="P32" s="6" t="str">
        <f>IFERROR(VLOOKUP(J32,Factors!$A$4:$C$12,3,FALSE),"")</f>
        <v/>
      </c>
      <c r="Q32" s="6" t="str">
        <f t="shared" si="2"/>
        <v/>
      </c>
    </row>
    <row r="33" spans="1:17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6" t="str">
        <f>IF(OR(E33="",F33=""),"",2*6371*ASIN(MIN(1,SQRT(SIN(RADIANS((IF(H33="",Setup!$B$9,H33)-E33)/2))^2+COS(RADIANS(E33))*COS(RADIANS(IF(H33="",Setup!$B$9,H33)))*SIN(RADIANS((IF(I33="",Setup!$B$10,I33)-F33)/2))^2))))</f>
        <v/>
      </c>
      <c r="N33" s="6">
        <f t="shared" si="0"/>
        <v>1</v>
      </c>
      <c r="O33" s="6" t="str">
        <f t="shared" si="1"/>
        <v/>
      </c>
      <c r="P33" s="6" t="str">
        <f>IFERROR(VLOOKUP(J33,Factors!$A$4:$C$12,3,FALSE),"")</f>
        <v/>
      </c>
      <c r="Q33" s="6" t="str">
        <f t="shared" si="2"/>
        <v/>
      </c>
    </row>
    <row r="34" spans="1:17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6" t="str">
        <f>IF(OR(E34="",F34=""),"",2*6371*ASIN(MIN(1,SQRT(SIN(RADIANS((IF(H34="",Setup!$B$9,H34)-E34)/2))^2+COS(RADIANS(E34))*COS(RADIANS(IF(H34="",Setup!$B$9,H34)))*SIN(RADIANS((IF(I34="",Setup!$B$10,I34)-F34)/2))^2))))</f>
        <v/>
      </c>
      <c r="N34" s="6">
        <f t="shared" si="0"/>
        <v>1</v>
      </c>
      <c r="O34" s="6" t="str">
        <f t="shared" si="1"/>
        <v/>
      </c>
      <c r="P34" s="6" t="str">
        <f>IFERROR(VLOOKUP(J34,Factors!$A$4:$C$12,3,FALSE),"")</f>
        <v/>
      </c>
      <c r="Q34" s="6" t="str">
        <f t="shared" si="2"/>
        <v/>
      </c>
    </row>
    <row r="35" spans="1:17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6" t="str">
        <f>IF(OR(E35="",F35=""),"",2*6371*ASIN(MIN(1,SQRT(SIN(RADIANS((IF(H35="",Setup!$B$9,H35)-E35)/2))^2+COS(RADIANS(E35))*COS(RADIANS(IF(H35="",Setup!$B$9,H35)))*SIN(RADIANS((IF(I35="",Setup!$B$10,I35)-F35)/2))^2))))</f>
        <v/>
      </c>
      <c r="N35" s="6">
        <f t="shared" si="0"/>
        <v>1</v>
      </c>
      <c r="O35" s="6" t="str">
        <f t="shared" si="1"/>
        <v/>
      </c>
      <c r="P35" s="6" t="str">
        <f>IFERROR(VLOOKUP(J35,Factors!$A$4:$C$12,3,FALSE),"")</f>
        <v/>
      </c>
      <c r="Q35" s="6" t="str">
        <f t="shared" si="2"/>
        <v/>
      </c>
    </row>
    <row r="36" spans="1:17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6" t="str">
        <f>IF(OR(E36="",F36=""),"",2*6371*ASIN(MIN(1,SQRT(SIN(RADIANS((IF(H36="",Setup!$B$9,H36)-E36)/2))^2+COS(RADIANS(E36))*COS(RADIANS(IF(H36="",Setup!$B$9,H36)))*SIN(RADIANS((IF(I36="",Setup!$B$10,I36)-F36)/2))^2))))</f>
        <v/>
      </c>
      <c r="N36" s="6">
        <f t="shared" si="0"/>
        <v>1</v>
      </c>
      <c r="O36" s="6" t="str">
        <f t="shared" si="1"/>
        <v/>
      </c>
      <c r="P36" s="6" t="str">
        <f>IFERROR(VLOOKUP(J36,Factors!$A$4:$C$12,3,FALSE),"")</f>
        <v/>
      </c>
      <c r="Q36" s="6" t="str">
        <f t="shared" si="2"/>
        <v/>
      </c>
    </row>
    <row r="37" spans="1:1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6" t="str">
        <f>IF(OR(E37="",F37=""),"",2*6371*ASIN(MIN(1,SQRT(SIN(RADIANS((IF(H37="",Setup!$B$9,H37)-E37)/2))^2+COS(RADIANS(E37))*COS(RADIANS(IF(H37="",Setup!$B$9,H37)))*SIN(RADIANS((IF(I37="",Setup!$B$10,I37)-F37)/2))^2))))</f>
        <v/>
      </c>
      <c r="N37" s="6">
        <f t="shared" si="0"/>
        <v>1</v>
      </c>
      <c r="O37" s="6" t="str">
        <f t="shared" si="1"/>
        <v/>
      </c>
      <c r="P37" s="6" t="str">
        <f>IFERROR(VLOOKUP(J37,Factors!$A$4:$C$12,3,FALSE),"")</f>
        <v/>
      </c>
      <c r="Q37" s="6" t="str">
        <f t="shared" si="2"/>
        <v/>
      </c>
    </row>
    <row r="38" spans="1:17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6" t="str">
        <f>IF(OR(E38="",F38=""),"",2*6371*ASIN(MIN(1,SQRT(SIN(RADIANS((IF(H38="",Setup!$B$9,H38)-E38)/2))^2+COS(RADIANS(E38))*COS(RADIANS(IF(H38="",Setup!$B$9,H38)))*SIN(RADIANS((IF(I38="",Setup!$B$10,I38)-F38)/2))^2))))</f>
        <v/>
      </c>
      <c r="N38" s="6">
        <f t="shared" si="0"/>
        <v>1</v>
      </c>
      <c r="O38" s="6" t="str">
        <f t="shared" si="1"/>
        <v/>
      </c>
      <c r="P38" s="6" t="str">
        <f>IFERROR(VLOOKUP(J38,Factors!$A$4:$C$12,3,FALSE),"")</f>
        <v/>
      </c>
      <c r="Q38" s="6" t="str">
        <f t="shared" si="2"/>
        <v/>
      </c>
    </row>
    <row r="39" spans="1:17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6" t="str">
        <f>IF(OR(E39="",F39=""),"",2*6371*ASIN(MIN(1,SQRT(SIN(RADIANS((IF(H39="",Setup!$B$9,H39)-E39)/2))^2+COS(RADIANS(E39))*COS(RADIANS(IF(H39="",Setup!$B$9,H39)))*SIN(RADIANS((IF(I39="",Setup!$B$10,I39)-F39)/2))^2))))</f>
        <v/>
      </c>
      <c r="N39" s="6">
        <f t="shared" si="0"/>
        <v>1</v>
      </c>
      <c r="O39" s="6" t="str">
        <f t="shared" si="1"/>
        <v/>
      </c>
      <c r="P39" s="6" t="str">
        <f>IFERROR(VLOOKUP(J39,Factors!$A$4:$C$12,3,FALSE),"")</f>
        <v/>
      </c>
      <c r="Q39" s="6" t="str">
        <f t="shared" si="2"/>
        <v/>
      </c>
    </row>
    <row r="40" spans="1:1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6" t="str">
        <f>IF(OR(E40="",F40=""),"",2*6371*ASIN(MIN(1,SQRT(SIN(RADIANS((IF(H40="",Setup!$B$9,H40)-E40)/2))^2+COS(RADIANS(E40))*COS(RADIANS(IF(H40="",Setup!$B$9,H40)))*SIN(RADIANS((IF(I40="",Setup!$B$10,I40)-F40)/2))^2))))</f>
        <v/>
      </c>
      <c r="N40" s="6">
        <f t="shared" si="0"/>
        <v>1</v>
      </c>
      <c r="O40" s="6" t="str">
        <f t="shared" si="1"/>
        <v/>
      </c>
      <c r="P40" s="6" t="str">
        <f>IFERROR(VLOOKUP(J40,Factors!$A$4:$C$12,3,FALSE),"")</f>
        <v/>
      </c>
      <c r="Q40" s="6" t="str">
        <f t="shared" si="2"/>
        <v/>
      </c>
    </row>
    <row r="41" spans="1:1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6" t="str">
        <f>IF(OR(E41="",F41=""),"",2*6371*ASIN(MIN(1,SQRT(SIN(RADIANS((IF(H41="",Setup!$B$9,H41)-E41)/2))^2+COS(RADIANS(E41))*COS(RADIANS(IF(H41="",Setup!$B$9,H41)))*SIN(RADIANS((IF(I41="",Setup!$B$10,I41)-F41)/2))^2))))</f>
        <v/>
      </c>
      <c r="N41" s="6">
        <f t="shared" si="0"/>
        <v>1</v>
      </c>
      <c r="O41" s="6" t="str">
        <f t="shared" si="1"/>
        <v/>
      </c>
      <c r="P41" s="6" t="str">
        <f>IFERROR(VLOOKUP(J41,Factors!$A$4:$C$12,3,FALSE),"")</f>
        <v/>
      </c>
      <c r="Q41" s="6" t="str">
        <f t="shared" si="2"/>
        <v/>
      </c>
    </row>
    <row r="42" spans="1:1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6" t="str">
        <f>IF(OR(E42="",F42=""),"",2*6371*ASIN(MIN(1,SQRT(SIN(RADIANS((IF(H42="",Setup!$B$9,H42)-E42)/2))^2+COS(RADIANS(E42))*COS(RADIANS(IF(H42="",Setup!$B$9,H42)))*SIN(RADIANS((IF(I42="",Setup!$B$10,I42)-F42)/2))^2))))</f>
        <v/>
      </c>
      <c r="N42" s="6">
        <f t="shared" si="0"/>
        <v>1</v>
      </c>
      <c r="O42" s="6" t="str">
        <f t="shared" si="1"/>
        <v/>
      </c>
      <c r="P42" s="6" t="str">
        <f>IFERROR(VLOOKUP(J42,Factors!$A$4:$C$12,3,FALSE),"")</f>
        <v/>
      </c>
      <c r="Q42" s="6" t="str">
        <f t="shared" si="2"/>
        <v/>
      </c>
    </row>
    <row r="43" spans="1:1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6" t="str">
        <f>IF(OR(E43="",F43=""),"",2*6371*ASIN(MIN(1,SQRT(SIN(RADIANS((IF(H43="",Setup!$B$9,H43)-E43)/2))^2+COS(RADIANS(E43))*COS(RADIANS(IF(H43="",Setup!$B$9,H43)))*SIN(RADIANS((IF(I43="",Setup!$B$10,I43)-F43)/2))^2))))</f>
        <v/>
      </c>
      <c r="N43" s="6">
        <f t="shared" si="0"/>
        <v>1</v>
      </c>
      <c r="O43" s="6" t="str">
        <f t="shared" si="1"/>
        <v/>
      </c>
      <c r="P43" s="6" t="str">
        <f>IFERROR(VLOOKUP(J43,Factors!$A$4:$C$12,3,FALSE),"")</f>
        <v/>
      </c>
      <c r="Q43" s="6" t="str">
        <f t="shared" si="2"/>
        <v/>
      </c>
    </row>
    <row r="44" spans="1:1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6" t="str">
        <f>IF(OR(E44="",F44=""),"",2*6371*ASIN(MIN(1,SQRT(SIN(RADIANS((IF(H44="",Setup!$B$9,H44)-E44)/2))^2+COS(RADIANS(E44))*COS(RADIANS(IF(H44="",Setup!$B$9,H44)))*SIN(RADIANS((IF(I44="",Setup!$B$10,I44)-F44)/2))^2))))</f>
        <v/>
      </c>
      <c r="N44" s="6">
        <f t="shared" si="0"/>
        <v>1</v>
      </c>
      <c r="O44" s="6" t="str">
        <f t="shared" si="1"/>
        <v/>
      </c>
      <c r="P44" s="6" t="str">
        <f>IFERROR(VLOOKUP(J44,Factors!$A$4:$C$12,3,FALSE),"")</f>
        <v/>
      </c>
      <c r="Q44" s="6" t="str">
        <f t="shared" si="2"/>
        <v/>
      </c>
    </row>
    <row r="45" spans="1:17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6" t="str">
        <f>IF(OR(E45="",F45=""),"",2*6371*ASIN(MIN(1,SQRT(SIN(RADIANS((IF(H45="",Setup!$B$9,H45)-E45)/2))^2+COS(RADIANS(E45))*COS(RADIANS(IF(H45="",Setup!$B$9,H45)))*SIN(RADIANS((IF(I45="",Setup!$B$10,I45)-F45)/2))^2))))</f>
        <v/>
      </c>
      <c r="N45" s="6">
        <f t="shared" si="0"/>
        <v>1</v>
      </c>
      <c r="O45" s="6" t="str">
        <f t="shared" si="1"/>
        <v/>
      </c>
      <c r="P45" s="6" t="str">
        <f>IFERROR(VLOOKUP(J45,Factors!$A$4:$C$12,3,FALSE),"")</f>
        <v/>
      </c>
      <c r="Q45" s="6" t="str">
        <f t="shared" si="2"/>
        <v/>
      </c>
    </row>
    <row r="46" spans="1:17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6" t="str">
        <f>IF(OR(E46="",F46=""),"",2*6371*ASIN(MIN(1,SQRT(SIN(RADIANS((IF(H46="",Setup!$B$9,H46)-E46)/2))^2+COS(RADIANS(E46))*COS(RADIANS(IF(H46="",Setup!$B$9,H46)))*SIN(RADIANS((IF(I46="",Setup!$B$10,I46)-F46)/2))^2))))</f>
        <v/>
      </c>
      <c r="N46" s="6">
        <f t="shared" si="0"/>
        <v>1</v>
      </c>
      <c r="O46" s="6" t="str">
        <f t="shared" si="1"/>
        <v/>
      </c>
      <c r="P46" s="6" t="str">
        <f>IFERROR(VLOOKUP(J46,Factors!$A$4:$C$12,3,FALSE),"")</f>
        <v/>
      </c>
      <c r="Q46" s="6" t="str">
        <f t="shared" si="2"/>
        <v/>
      </c>
    </row>
    <row r="47" spans="1:1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6" t="str">
        <f>IF(OR(E47="",F47=""),"",2*6371*ASIN(MIN(1,SQRT(SIN(RADIANS((IF(H47="",Setup!$B$9,H47)-E47)/2))^2+COS(RADIANS(E47))*COS(RADIANS(IF(H47="",Setup!$B$9,H47)))*SIN(RADIANS((IF(I47="",Setup!$B$10,I47)-F47)/2))^2))))</f>
        <v/>
      </c>
      <c r="N47" s="6">
        <f t="shared" si="0"/>
        <v>1</v>
      </c>
      <c r="O47" s="6" t="str">
        <f t="shared" si="1"/>
        <v/>
      </c>
      <c r="P47" s="6" t="str">
        <f>IFERROR(VLOOKUP(J47,Factors!$A$4:$C$12,3,FALSE),"")</f>
        <v/>
      </c>
      <c r="Q47" s="6" t="str">
        <f t="shared" si="2"/>
        <v/>
      </c>
    </row>
    <row r="48" spans="1:17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6" t="str">
        <f>IF(OR(E48="",F48=""),"",2*6371*ASIN(MIN(1,SQRT(SIN(RADIANS((IF(H48="",Setup!$B$9,H48)-E48)/2))^2+COS(RADIANS(E48))*COS(RADIANS(IF(H48="",Setup!$B$9,H48)))*SIN(RADIANS((IF(I48="",Setup!$B$10,I48)-F48)/2))^2))))</f>
        <v/>
      </c>
      <c r="N48" s="6">
        <f t="shared" si="0"/>
        <v>1</v>
      </c>
      <c r="O48" s="6" t="str">
        <f t="shared" si="1"/>
        <v/>
      </c>
      <c r="P48" s="6" t="str">
        <f>IFERROR(VLOOKUP(J48,Factors!$A$4:$C$12,3,FALSE),"")</f>
        <v/>
      </c>
      <c r="Q48" s="6" t="str">
        <f t="shared" si="2"/>
        <v/>
      </c>
    </row>
    <row r="49" spans="1:17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>IF(OR(E49="",F49=""),"",2*6371*ASIN(MIN(1,SQRT(SIN(RADIANS((IF(H49="",Setup!$B$9,H49)-E49)/2))^2+COS(RADIANS(E49))*COS(RADIANS(IF(H49="",Setup!$B$9,H49)))*SIN(RADIANS((IF(I49="",Setup!$B$10,I49)-F49)/2))^2))))</f>
        <v/>
      </c>
      <c r="N49" s="6">
        <f t="shared" si="0"/>
        <v>1</v>
      </c>
      <c r="O49" s="6" t="str">
        <f t="shared" si="1"/>
        <v/>
      </c>
      <c r="P49" s="6" t="str">
        <f>IFERROR(VLOOKUP(J49,Factors!$A$4:$C$12,3,FALSE),"")</f>
        <v/>
      </c>
      <c r="Q49" s="6" t="str">
        <f t="shared" si="2"/>
        <v/>
      </c>
    </row>
    <row r="50" spans="1:17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6" t="str">
        <f>IF(OR(E50="",F50=""),"",2*6371*ASIN(MIN(1,SQRT(SIN(RADIANS((IF(H50="",Setup!$B$9,H50)-E50)/2))^2+COS(RADIANS(E50))*COS(RADIANS(IF(H50="",Setup!$B$9,H50)))*SIN(RADIANS((IF(I50="",Setup!$B$10,I50)-F50)/2))^2))))</f>
        <v/>
      </c>
      <c r="N50" s="6">
        <f t="shared" si="0"/>
        <v>1</v>
      </c>
      <c r="O50" s="6" t="str">
        <f t="shared" si="1"/>
        <v/>
      </c>
      <c r="P50" s="6" t="str">
        <f>IFERROR(VLOOKUP(J50,Factors!$A$4:$C$12,3,FALSE),"")</f>
        <v/>
      </c>
      <c r="Q50" s="6" t="str">
        <f t="shared" si="2"/>
        <v/>
      </c>
    </row>
    <row r="51" spans="1:17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6" t="str">
        <f>IF(OR(E51="",F51=""),"",2*6371*ASIN(MIN(1,SQRT(SIN(RADIANS((IF(H51="",Setup!$B$9,H51)-E51)/2))^2+COS(RADIANS(E51))*COS(RADIANS(IF(H51="",Setup!$B$9,H51)))*SIN(RADIANS((IF(I51="",Setup!$B$10,I51)-F51)/2))^2))))</f>
        <v/>
      </c>
      <c r="N51" s="6">
        <f t="shared" si="0"/>
        <v>1</v>
      </c>
      <c r="O51" s="6" t="str">
        <f t="shared" si="1"/>
        <v/>
      </c>
      <c r="P51" s="6" t="str">
        <f>IFERROR(VLOOKUP(J51,Factors!$A$4:$C$12,3,FALSE),"")</f>
        <v/>
      </c>
      <c r="Q51" s="6" t="str">
        <f t="shared" si="2"/>
        <v/>
      </c>
    </row>
    <row r="52" spans="1:17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6" t="str">
        <f>IF(OR(E52="",F52=""),"",2*6371*ASIN(MIN(1,SQRT(SIN(RADIANS((IF(H52="",Setup!$B$9,H52)-E52)/2))^2+COS(RADIANS(E52))*COS(RADIANS(IF(H52="",Setup!$B$9,H52)))*SIN(RADIANS((IF(I52="",Setup!$B$10,I52)-F52)/2))^2))))</f>
        <v/>
      </c>
      <c r="N52" s="6">
        <f t="shared" si="0"/>
        <v>1</v>
      </c>
      <c r="O52" s="6" t="str">
        <f t="shared" si="1"/>
        <v/>
      </c>
      <c r="P52" s="6" t="str">
        <f>IFERROR(VLOOKUP(J52,Factors!$A$4:$C$12,3,FALSE),"")</f>
        <v/>
      </c>
      <c r="Q52" s="6" t="str">
        <f t="shared" si="2"/>
        <v/>
      </c>
    </row>
    <row r="53" spans="1:17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6" t="str">
        <f>IF(OR(E53="",F53=""),"",2*6371*ASIN(MIN(1,SQRT(SIN(RADIANS((IF(H53="",Setup!$B$9,H53)-E53)/2))^2+COS(RADIANS(E53))*COS(RADIANS(IF(H53="",Setup!$B$9,H53)))*SIN(RADIANS((IF(I53="",Setup!$B$10,I53)-F53)/2))^2))))</f>
        <v/>
      </c>
      <c r="N53" s="6">
        <f t="shared" si="0"/>
        <v>1</v>
      </c>
      <c r="O53" s="6" t="str">
        <f t="shared" si="1"/>
        <v/>
      </c>
      <c r="P53" s="6" t="str">
        <f>IFERROR(VLOOKUP(J53,Factors!$A$4:$C$12,3,FALSE),"")</f>
        <v/>
      </c>
      <c r="Q53" s="6" t="str">
        <f t="shared" si="2"/>
        <v/>
      </c>
    </row>
    <row r="54" spans="1:17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6" t="str">
        <f>IF(OR(E54="",F54=""),"",2*6371*ASIN(MIN(1,SQRT(SIN(RADIANS((IF(H54="",Setup!$B$9,H54)-E54)/2))^2+COS(RADIANS(E54))*COS(RADIANS(IF(H54="",Setup!$B$9,H54)))*SIN(RADIANS((IF(I54="",Setup!$B$10,I54)-F54)/2))^2))))</f>
        <v/>
      </c>
      <c r="N54" s="6">
        <f t="shared" si="0"/>
        <v>1</v>
      </c>
      <c r="O54" s="6" t="str">
        <f t="shared" si="1"/>
        <v/>
      </c>
      <c r="P54" s="6" t="str">
        <f>IFERROR(VLOOKUP(J54,Factors!$A$4:$C$12,3,FALSE),"")</f>
        <v/>
      </c>
      <c r="Q54" s="6" t="str">
        <f t="shared" si="2"/>
        <v/>
      </c>
    </row>
    <row r="55" spans="1:17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6" t="str">
        <f>IF(OR(E55="",F55=""),"",2*6371*ASIN(MIN(1,SQRT(SIN(RADIANS((IF(H55="",Setup!$B$9,H55)-E55)/2))^2+COS(RADIANS(E55))*COS(RADIANS(IF(H55="",Setup!$B$9,H55)))*SIN(RADIANS((IF(I55="",Setup!$B$10,I55)-F55)/2))^2))))</f>
        <v/>
      </c>
      <c r="N55" s="6">
        <f t="shared" si="0"/>
        <v>1</v>
      </c>
      <c r="O55" s="6" t="str">
        <f t="shared" si="1"/>
        <v/>
      </c>
      <c r="P55" s="6" t="str">
        <f>IFERROR(VLOOKUP(J55,Factors!$A$4:$C$12,3,FALSE),"")</f>
        <v/>
      </c>
      <c r="Q55" s="6" t="str">
        <f t="shared" si="2"/>
        <v/>
      </c>
    </row>
    <row r="56" spans="1:17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6" t="str">
        <f>IF(OR(E56="",F56=""),"",2*6371*ASIN(MIN(1,SQRT(SIN(RADIANS((IF(H56="",Setup!$B$9,H56)-E56)/2))^2+COS(RADIANS(E56))*COS(RADIANS(IF(H56="",Setup!$B$9,H56)))*SIN(RADIANS((IF(I56="",Setup!$B$10,I56)-F56)/2))^2))))</f>
        <v/>
      </c>
      <c r="N56" s="6">
        <f t="shared" si="0"/>
        <v>1</v>
      </c>
      <c r="O56" s="6" t="str">
        <f t="shared" si="1"/>
        <v/>
      </c>
      <c r="P56" s="6" t="str">
        <f>IFERROR(VLOOKUP(J56,Factors!$A$4:$C$12,3,FALSE),"")</f>
        <v/>
      </c>
      <c r="Q56" s="6" t="str">
        <f t="shared" si="2"/>
        <v/>
      </c>
    </row>
    <row r="57" spans="1:1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6" t="str">
        <f>IF(OR(E57="",F57=""),"",2*6371*ASIN(MIN(1,SQRT(SIN(RADIANS((IF(H57="",Setup!$B$9,H57)-E57)/2))^2+COS(RADIANS(E57))*COS(RADIANS(IF(H57="",Setup!$B$9,H57)))*SIN(RADIANS((IF(I57="",Setup!$B$10,I57)-F57)/2))^2))))</f>
        <v/>
      </c>
      <c r="N57" s="6">
        <f t="shared" si="0"/>
        <v>1</v>
      </c>
      <c r="O57" s="6" t="str">
        <f t="shared" si="1"/>
        <v/>
      </c>
      <c r="P57" s="6" t="str">
        <f>IFERROR(VLOOKUP(J57,Factors!$A$4:$C$12,3,FALSE),"")</f>
        <v/>
      </c>
      <c r="Q57" s="6" t="str">
        <f t="shared" si="2"/>
        <v/>
      </c>
    </row>
    <row r="58" spans="1:17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6" t="str">
        <f>IF(OR(E58="",F58=""),"",2*6371*ASIN(MIN(1,SQRT(SIN(RADIANS((IF(H58="",Setup!$B$9,H58)-E58)/2))^2+COS(RADIANS(E58))*COS(RADIANS(IF(H58="",Setup!$B$9,H58)))*SIN(RADIANS((IF(I58="",Setup!$B$10,I58)-F58)/2))^2))))</f>
        <v/>
      </c>
      <c r="N58" s="6">
        <f t="shared" si="0"/>
        <v>1</v>
      </c>
      <c r="O58" s="6" t="str">
        <f t="shared" si="1"/>
        <v/>
      </c>
      <c r="P58" s="6" t="str">
        <f>IFERROR(VLOOKUP(J58,Factors!$A$4:$C$12,3,FALSE),"")</f>
        <v/>
      </c>
      <c r="Q58" s="6" t="str">
        <f t="shared" si="2"/>
        <v/>
      </c>
    </row>
    <row r="59" spans="1:17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6" t="str">
        <f>IF(OR(E59="",F59=""),"",2*6371*ASIN(MIN(1,SQRT(SIN(RADIANS((IF(H59="",Setup!$B$9,H59)-E59)/2))^2+COS(RADIANS(E59))*COS(RADIANS(IF(H59="",Setup!$B$9,H59)))*SIN(RADIANS((IF(I59="",Setup!$B$10,I59)-F59)/2))^2))))</f>
        <v/>
      </c>
      <c r="N59" s="6">
        <f t="shared" si="0"/>
        <v>1</v>
      </c>
      <c r="O59" s="6" t="str">
        <f t="shared" si="1"/>
        <v/>
      </c>
      <c r="P59" s="6" t="str">
        <f>IFERROR(VLOOKUP(J59,Factors!$A$4:$C$12,3,FALSE),"")</f>
        <v/>
      </c>
      <c r="Q59" s="6" t="str">
        <f t="shared" si="2"/>
        <v/>
      </c>
    </row>
    <row r="60" spans="1:17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6" t="str">
        <f>IF(OR(E60="",F60=""),"",2*6371*ASIN(MIN(1,SQRT(SIN(RADIANS((IF(H60="",Setup!$B$9,H60)-E60)/2))^2+COS(RADIANS(E60))*COS(RADIANS(IF(H60="",Setup!$B$9,H60)))*SIN(RADIANS((IF(I60="",Setup!$B$10,I60)-F60)/2))^2))))</f>
        <v/>
      </c>
      <c r="N60" s="6">
        <f t="shared" si="0"/>
        <v>1</v>
      </c>
      <c r="O60" s="6" t="str">
        <f t="shared" si="1"/>
        <v/>
      </c>
      <c r="P60" s="6" t="str">
        <f>IFERROR(VLOOKUP(J60,Factors!$A$4:$C$12,3,FALSE),"")</f>
        <v/>
      </c>
      <c r="Q60" s="6" t="str">
        <f t="shared" si="2"/>
        <v/>
      </c>
    </row>
    <row r="61" spans="1:17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6" t="str">
        <f>IF(OR(E61="",F61=""),"",2*6371*ASIN(MIN(1,SQRT(SIN(RADIANS((IF(H61="",Setup!$B$9,H61)-E61)/2))^2+COS(RADIANS(E61))*COS(RADIANS(IF(H61="",Setup!$B$9,H61)))*SIN(RADIANS((IF(I61="",Setup!$B$10,I61)-F61)/2))^2))))</f>
        <v/>
      </c>
      <c r="N61" s="6">
        <f t="shared" si="0"/>
        <v>1</v>
      </c>
      <c r="O61" s="6" t="str">
        <f t="shared" si="1"/>
        <v/>
      </c>
      <c r="P61" s="6" t="str">
        <f>IFERROR(VLOOKUP(J61,Factors!$A$4:$C$12,3,FALSE),"")</f>
        <v/>
      </c>
      <c r="Q61" s="6" t="str">
        <f t="shared" si="2"/>
        <v/>
      </c>
    </row>
    <row r="62" spans="1:17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6" t="str">
        <f>IF(OR(E62="",F62=""),"",2*6371*ASIN(MIN(1,SQRT(SIN(RADIANS((IF(H62="",Setup!$B$9,H62)-E62)/2))^2+COS(RADIANS(E62))*COS(RADIANS(IF(H62="",Setup!$B$9,H62)))*SIN(RADIANS((IF(I62="",Setup!$B$10,I62)-F62)/2))^2))))</f>
        <v/>
      </c>
      <c r="N62" s="6">
        <f t="shared" si="0"/>
        <v>1</v>
      </c>
      <c r="O62" s="6" t="str">
        <f t="shared" si="1"/>
        <v/>
      </c>
      <c r="P62" s="6" t="str">
        <f>IFERROR(VLOOKUP(J62,Factors!$A$4:$C$12,3,FALSE),"")</f>
        <v/>
      </c>
      <c r="Q62" s="6" t="str">
        <f t="shared" si="2"/>
        <v/>
      </c>
    </row>
    <row r="63" spans="1:17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6" t="str">
        <f>IF(OR(E63="",F63=""),"",2*6371*ASIN(MIN(1,SQRT(SIN(RADIANS((IF(H63="",Setup!$B$9,H63)-E63)/2))^2+COS(RADIANS(E63))*COS(RADIANS(IF(H63="",Setup!$B$9,H63)))*SIN(RADIANS((IF(I63="",Setup!$B$10,I63)-F63)/2))^2))))</f>
        <v/>
      </c>
      <c r="N63" s="6">
        <f t="shared" si="0"/>
        <v>1</v>
      </c>
      <c r="O63" s="6" t="str">
        <f t="shared" si="1"/>
        <v/>
      </c>
      <c r="P63" s="6" t="str">
        <f>IFERROR(VLOOKUP(J63,Factors!$A$4:$C$12,3,FALSE),"")</f>
        <v/>
      </c>
      <c r="Q63" s="6" t="str">
        <f t="shared" si="2"/>
        <v/>
      </c>
    </row>
    <row r="64" spans="1:17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6" t="str">
        <f>IF(OR(E64="",F64=""),"",2*6371*ASIN(MIN(1,SQRT(SIN(RADIANS((IF(H64="",Setup!$B$9,H64)-E64)/2))^2+COS(RADIANS(E64))*COS(RADIANS(IF(H64="",Setup!$B$9,H64)))*SIN(RADIANS((IF(I64="",Setup!$B$10,I64)-F64)/2))^2))))</f>
        <v/>
      </c>
      <c r="N64" s="6">
        <f t="shared" si="0"/>
        <v>1</v>
      </c>
      <c r="O64" s="6" t="str">
        <f t="shared" si="1"/>
        <v/>
      </c>
      <c r="P64" s="6" t="str">
        <f>IFERROR(VLOOKUP(J64,Factors!$A$4:$C$12,3,FALSE),"")</f>
        <v/>
      </c>
      <c r="Q64" s="6" t="str">
        <f t="shared" si="2"/>
        <v/>
      </c>
    </row>
    <row r="65" spans="1:17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6" t="str">
        <f>IF(OR(E65="",F65=""),"",2*6371*ASIN(MIN(1,SQRT(SIN(RADIANS((IF(H65="",Setup!$B$9,H65)-E65)/2))^2+COS(RADIANS(E65))*COS(RADIANS(IF(H65="",Setup!$B$9,H65)))*SIN(RADIANS((IF(I65="",Setup!$B$10,I65)-F65)/2))^2))))</f>
        <v/>
      </c>
      <c r="N65" s="6">
        <f t="shared" si="0"/>
        <v>1</v>
      </c>
      <c r="O65" s="6" t="str">
        <f t="shared" si="1"/>
        <v/>
      </c>
      <c r="P65" s="6" t="str">
        <f>IFERROR(VLOOKUP(J65,Factors!$A$4:$C$12,3,FALSE),"")</f>
        <v/>
      </c>
      <c r="Q65" s="6" t="str">
        <f t="shared" si="2"/>
        <v/>
      </c>
    </row>
    <row r="66" spans="1:17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6" t="str">
        <f>IF(OR(E66="",F66=""),"",2*6371*ASIN(MIN(1,SQRT(SIN(RADIANS((IF(H66="",Setup!$B$9,H66)-E66)/2))^2+COS(RADIANS(E66))*COS(RADIANS(IF(H66="",Setup!$B$9,H66)))*SIN(RADIANS((IF(I66="",Setup!$B$10,I66)-F66)/2))^2))))</f>
        <v/>
      </c>
      <c r="N66" s="6">
        <f t="shared" ref="N66:N129" si="3">IF(K66="Return",2,1)</f>
        <v>1</v>
      </c>
      <c r="O66" s="6" t="str">
        <f t="shared" ref="O66:O129" si="4">IF(M66="","",M66*N66*IF(L66="",1,L66))</f>
        <v/>
      </c>
      <c r="P66" s="6" t="str">
        <f>IFERROR(VLOOKUP(J66,Factors!$A$4:$C$12,3,FALSE),"")</f>
        <v/>
      </c>
      <c r="Q66" s="6" t="str">
        <f t="shared" ref="Q66:Q129" si="5">IF(OR(O66="",P66=""),"",O66*P66)</f>
        <v/>
      </c>
    </row>
    <row r="67" spans="1:1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6" t="str">
        <f>IF(OR(E67="",F67=""),"",2*6371*ASIN(MIN(1,SQRT(SIN(RADIANS((IF(H67="",Setup!$B$9,H67)-E67)/2))^2+COS(RADIANS(E67))*COS(RADIANS(IF(H67="",Setup!$B$9,H67)))*SIN(RADIANS((IF(I67="",Setup!$B$10,I67)-F67)/2))^2))))</f>
        <v/>
      </c>
      <c r="N67" s="6">
        <f t="shared" si="3"/>
        <v>1</v>
      </c>
      <c r="O67" s="6" t="str">
        <f t="shared" si="4"/>
        <v/>
      </c>
      <c r="P67" s="6" t="str">
        <f>IFERROR(VLOOKUP(J67,Factors!$A$4:$C$12,3,FALSE),"")</f>
        <v/>
      </c>
      <c r="Q67" s="6" t="str">
        <f t="shared" si="5"/>
        <v/>
      </c>
    </row>
    <row r="68" spans="1:17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6" t="str">
        <f>IF(OR(E68="",F68=""),"",2*6371*ASIN(MIN(1,SQRT(SIN(RADIANS((IF(H68="",Setup!$B$9,H68)-E68)/2))^2+COS(RADIANS(E68))*COS(RADIANS(IF(H68="",Setup!$B$9,H68)))*SIN(RADIANS((IF(I68="",Setup!$B$10,I68)-F68)/2))^2))))</f>
        <v/>
      </c>
      <c r="N68" s="6">
        <f t="shared" si="3"/>
        <v>1</v>
      </c>
      <c r="O68" s="6" t="str">
        <f t="shared" si="4"/>
        <v/>
      </c>
      <c r="P68" s="6" t="str">
        <f>IFERROR(VLOOKUP(J68,Factors!$A$4:$C$12,3,FALSE),"")</f>
        <v/>
      </c>
      <c r="Q68" s="6" t="str">
        <f t="shared" si="5"/>
        <v/>
      </c>
    </row>
    <row r="69" spans="1:17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6" t="str">
        <f>IF(OR(E69="",F69=""),"",2*6371*ASIN(MIN(1,SQRT(SIN(RADIANS((IF(H69="",Setup!$B$9,H69)-E69)/2))^2+COS(RADIANS(E69))*COS(RADIANS(IF(H69="",Setup!$B$9,H69)))*SIN(RADIANS((IF(I69="",Setup!$B$10,I69)-F69)/2))^2))))</f>
        <v/>
      </c>
      <c r="N69" s="6">
        <f t="shared" si="3"/>
        <v>1</v>
      </c>
      <c r="O69" s="6" t="str">
        <f t="shared" si="4"/>
        <v/>
      </c>
      <c r="P69" s="6" t="str">
        <f>IFERROR(VLOOKUP(J69,Factors!$A$4:$C$12,3,FALSE),"")</f>
        <v/>
      </c>
      <c r="Q69" s="6" t="str">
        <f t="shared" si="5"/>
        <v/>
      </c>
    </row>
    <row r="70" spans="1:17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6" t="str">
        <f>IF(OR(E70="",F70=""),"",2*6371*ASIN(MIN(1,SQRT(SIN(RADIANS((IF(H70="",Setup!$B$9,H70)-E70)/2))^2+COS(RADIANS(E70))*COS(RADIANS(IF(H70="",Setup!$B$9,H70)))*SIN(RADIANS((IF(I70="",Setup!$B$10,I70)-F70)/2))^2))))</f>
        <v/>
      </c>
      <c r="N70" s="6">
        <f t="shared" si="3"/>
        <v>1</v>
      </c>
      <c r="O70" s="6" t="str">
        <f t="shared" si="4"/>
        <v/>
      </c>
      <c r="P70" s="6" t="str">
        <f>IFERROR(VLOOKUP(J70,Factors!$A$4:$C$12,3,FALSE),"")</f>
        <v/>
      </c>
      <c r="Q70" s="6" t="str">
        <f t="shared" si="5"/>
        <v/>
      </c>
    </row>
    <row r="71" spans="1:17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6" t="str">
        <f>IF(OR(E71="",F71=""),"",2*6371*ASIN(MIN(1,SQRT(SIN(RADIANS((IF(H71="",Setup!$B$9,H71)-E71)/2))^2+COS(RADIANS(E71))*COS(RADIANS(IF(H71="",Setup!$B$9,H71)))*SIN(RADIANS((IF(I71="",Setup!$B$10,I71)-F71)/2))^2))))</f>
        <v/>
      </c>
      <c r="N71" s="6">
        <f t="shared" si="3"/>
        <v>1</v>
      </c>
      <c r="O71" s="6" t="str">
        <f t="shared" si="4"/>
        <v/>
      </c>
      <c r="P71" s="6" t="str">
        <f>IFERROR(VLOOKUP(J71,Factors!$A$4:$C$12,3,FALSE),"")</f>
        <v/>
      </c>
      <c r="Q71" s="6" t="str">
        <f t="shared" si="5"/>
        <v/>
      </c>
    </row>
    <row r="72" spans="1:17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6" t="str">
        <f>IF(OR(E72="",F72=""),"",2*6371*ASIN(MIN(1,SQRT(SIN(RADIANS((IF(H72="",Setup!$B$9,H72)-E72)/2))^2+COS(RADIANS(E72))*COS(RADIANS(IF(H72="",Setup!$B$9,H72)))*SIN(RADIANS((IF(I72="",Setup!$B$10,I72)-F72)/2))^2))))</f>
        <v/>
      </c>
      <c r="N72" s="6">
        <f t="shared" si="3"/>
        <v>1</v>
      </c>
      <c r="O72" s="6" t="str">
        <f t="shared" si="4"/>
        <v/>
      </c>
      <c r="P72" s="6" t="str">
        <f>IFERROR(VLOOKUP(J72,Factors!$A$4:$C$12,3,FALSE),"")</f>
        <v/>
      </c>
      <c r="Q72" s="6" t="str">
        <f t="shared" si="5"/>
        <v/>
      </c>
    </row>
    <row r="73" spans="1:17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6" t="str">
        <f>IF(OR(E73="",F73=""),"",2*6371*ASIN(MIN(1,SQRT(SIN(RADIANS((IF(H73="",Setup!$B$9,H73)-E73)/2))^2+COS(RADIANS(E73))*COS(RADIANS(IF(H73="",Setup!$B$9,H73)))*SIN(RADIANS((IF(I73="",Setup!$B$10,I73)-F73)/2))^2))))</f>
        <v/>
      </c>
      <c r="N73" s="6">
        <f t="shared" si="3"/>
        <v>1</v>
      </c>
      <c r="O73" s="6" t="str">
        <f t="shared" si="4"/>
        <v/>
      </c>
      <c r="P73" s="6" t="str">
        <f>IFERROR(VLOOKUP(J73,Factors!$A$4:$C$12,3,FALSE),"")</f>
        <v/>
      </c>
      <c r="Q73" s="6" t="str">
        <f t="shared" si="5"/>
        <v/>
      </c>
    </row>
    <row r="74" spans="1:17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6" t="str">
        <f>IF(OR(E74="",F74=""),"",2*6371*ASIN(MIN(1,SQRT(SIN(RADIANS((IF(H74="",Setup!$B$9,H74)-E74)/2))^2+COS(RADIANS(E74))*COS(RADIANS(IF(H74="",Setup!$B$9,H74)))*SIN(RADIANS((IF(I74="",Setup!$B$10,I74)-F74)/2))^2))))</f>
        <v/>
      </c>
      <c r="N74" s="6">
        <f t="shared" si="3"/>
        <v>1</v>
      </c>
      <c r="O74" s="6" t="str">
        <f t="shared" si="4"/>
        <v/>
      </c>
      <c r="P74" s="6" t="str">
        <f>IFERROR(VLOOKUP(J74,Factors!$A$4:$C$12,3,FALSE),"")</f>
        <v/>
      </c>
      <c r="Q74" s="6" t="str">
        <f t="shared" si="5"/>
        <v/>
      </c>
    </row>
    <row r="75" spans="1:17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6" t="str">
        <f>IF(OR(E75="",F75=""),"",2*6371*ASIN(MIN(1,SQRT(SIN(RADIANS((IF(H75="",Setup!$B$9,H75)-E75)/2))^2+COS(RADIANS(E75))*COS(RADIANS(IF(H75="",Setup!$B$9,H75)))*SIN(RADIANS((IF(I75="",Setup!$B$10,I75)-F75)/2))^2))))</f>
        <v/>
      </c>
      <c r="N75" s="6">
        <f t="shared" si="3"/>
        <v>1</v>
      </c>
      <c r="O75" s="6" t="str">
        <f t="shared" si="4"/>
        <v/>
      </c>
      <c r="P75" s="6" t="str">
        <f>IFERROR(VLOOKUP(J75,Factors!$A$4:$C$12,3,FALSE),"")</f>
        <v/>
      </c>
      <c r="Q75" s="6" t="str">
        <f t="shared" si="5"/>
        <v/>
      </c>
    </row>
    <row r="76" spans="1:17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6" t="str">
        <f>IF(OR(E76="",F76=""),"",2*6371*ASIN(MIN(1,SQRT(SIN(RADIANS((IF(H76="",Setup!$B$9,H76)-E76)/2))^2+COS(RADIANS(E76))*COS(RADIANS(IF(H76="",Setup!$B$9,H76)))*SIN(RADIANS((IF(I76="",Setup!$B$10,I76)-F76)/2))^2))))</f>
        <v/>
      </c>
      <c r="N76" s="6">
        <f t="shared" si="3"/>
        <v>1</v>
      </c>
      <c r="O76" s="6" t="str">
        <f t="shared" si="4"/>
        <v/>
      </c>
      <c r="P76" s="6" t="str">
        <f>IFERROR(VLOOKUP(J76,Factors!$A$4:$C$12,3,FALSE),"")</f>
        <v/>
      </c>
      <c r="Q76" s="6" t="str">
        <f t="shared" si="5"/>
        <v/>
      </c>
    </row>
    <row r="77" spans="1:1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6" t="str">
        <f>IF(OR(E77="",F77=""),"",2*6371*ASIN(MIN(1,SQRT(SIN(RADIANS((IF(H77="",Setup!$B$9,H77)-E77)/2))^2+COS(RADIANS(E77))*COS(RADIANS(IF(H77="",Setup!$B$9,H77)))*SIN(RADIANS((IF(I77="",Setup!$B$10,I77)-F77)/2))^2))))</f>
        <v/>
      </c>
      <c r="N77" s="6">
        <f t="shared" si="3"/>
        <v>1</v>
      </c>
      <c r="O77" s="6" t="str">
        <f t="shared" si="4"/>
        <v/>
      </c>
      <c r="P77" s="6" t="str">
        <f>IFERROR(VLOOKUP(J77,Factors!$A$4:$C$12,3,FALSE),"")</f>
        <v/>
      </c>
      <c r="Q77" s="6" t="str">
        <f t="shared" si="5"/>
        <v/>
      </c>
    </row>
    <row r="78" spans="1:17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6" t="str">
        <f>IF(OR(E78="",F78=""),"",2*6371*ASIN(MIN(1,SQRT(SIN(RADIANS((IF(H78="",Setup!$B$9,H78)-E78)/2))^2+COS(RADIANS(E78))*COS(RADIANS(IF(H78="",Setup!$B$9,H78)))*SIN(RADIANS((IF(I78="",Setup!$B$10,I78)-F78)/2))^2))))</f>
        <v/>
      </c>
      <c r="N78" s="6">
        <f t="shared" si="3"/>
        <v>1</v>
      </c>
      <c r="O78" s="6" t="str">
        <f t="shared" si="4"/>
        <v/>
      </c>
      <c r="P78" s="6" t="str">
        <f>IFERROR(VLOOKUP(J78,Factors!$A$4:$C$12,3,FALSE),"")</f>
        <v/>
      </c>
      <c r="Q78" s="6" t="str">
        <f t="shared" si="5"/>
        <v/>
      </c>
    </row>
    <row r="79" spans="1:17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6" t="str">
        <f>IF(OR(E79="",F79=""),"",2*6371*ASIN(MIN(1,SQRT(SIN(RADIANS((IF(H79="",Setup!$B$9,H79)-E79)/2))^2+COS(RADIANS(E79))*COS(RADIANS(IF(H79="",Setup!$B$9,H79)))*SIN(RADIANS((IF(I79="",Setup!$B$10,I79)-F79)/2))^2))))</f>
        <v/>
      </c>
      <c r="N79" s="6">
        <f t="shared" si="3"/>
        <v>1</v>
      </c>
      <c r="O79" s="6" t="str">
        <f t="shared" si="4"/>
        <v/>
      </c>
      <c r="P79" s="6" t="str">
        <f>IFERROR(VLOOKUP(J79,Factors!$A$4:$C$12,3,FALSE),"")</f>
        <v/>
      </c>
      <c r="Q79" s="6" t="str">
        <f t="shared" si="5"/>
        <v/>
      </c>
    </row>
    <row r="80" spans="1:17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6" t="str">
        <f>IF(OR(E80="",F80=""),"",2*6371*ASIN(MIN(1,SQRT(SIN(RADIANS((IF(H80="",Setup!$B$9,H80)-E80)/2))^2+COS(RADIANS(E80))*COS(RADIANS(IF(H80="",Setup!$B$9,H80)))*SIN(RADIANS((IF(I80="",Setup!$B$10,I80)-F80)/2))^2))))</f>
        <v/>
      </c>
      <c r="N80" s="6">
        <f t="shared" si="3"/>
        <v>1</v>
      </c>
      <c r="O80" s="6" t="str">
        <f t="shared" si="4"/>
        <v/>
      </c>
      <c r="P80" s="6" t="str">
        <f>IFERROR(VLOOKUP(J80,Factors!$A$4:$C$12,3,FALSE),"")</f>
        <v/>
      </c>
      <c r="Q80" s="6" t="str">
        <f t="shared" si="5"/>
        <v/>
      </c>
    </row>
    <row r="81" spans="1:17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6" t="str">
        <f>IF(OR(E81="",F81=""),"",2*6371*ASIN(MIN(1,SQRT(SIN(RADIANS((IF(H81="",Setup!$B$9,H81)-E81)/2))^2+COS(RADIANS(E81))*COS(RADIANS(IF(H81="",Setup!$B$9,H81)))*SIN(RADIANS((IF(I81="",Setup!$B$10,I81)-F81)/2))^2))))</f>
        <v/>
      </c>
      <c r="N81" s="6">
        <f t="shared" si="3"/>
        <v>1</v>
      </c>
      <c r="O81" s="6" t="str">
        <f t="shared" si="4"/>
        <v/>
      </c>
      <c r="P81" s="6" t="str">
        <f>IFERROR(VLOOKUP(J81,Factors!$A$4:$C$12,3,FALSE),"")</f>
        <v/>
      </c>
      <c r="Q81" s="6" t="str">
        <f t="shared" si="5"/>
        <v/>
      </c>
    </row>
    <row r="82" spans="1:17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6" t="str">
        <f>IF(OR(E82="",F82=""),"",2*6371*ASIN(MIN(1,SQRT(SIN(RADIANS((IF(H82="",Setup!$B$9,H82)-E82)/2))^2+COS(RADIANS(E82))*COS(RADIANS(IF(H82="",Setup!$B$9,H82)))*SIN(RADIANS((IF(I82="",Setup!$B$10,I82)-F82)/2))^2))))</f>
        <v/>
      </c>
      <c r="N82" s="6">
        <f t="shared" si="3"/>
        <v>1</v>
      </c>
      <c r="O82" s="6" t="str">
        <f t="shared" si="4"/>
        <v/>
      </c>
      <c r="P82" s="6" t="str">
        <f>IFERROR(VLOOKUP(J82,Factors!$A$4:$C$12,3,FALSE),"")</f>
        <v/>
      </c>
      <c r="Q82" s="6" t="str">
        <f t="shared" si="5"/>
        <v/>
      </c>
    </row>
    <row r="83" spans="1:17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6" t="str">
        <f>IF(OR(E83="",F83=""),"",2*6371*ASIN(MIN(1,SQRT(SIN(RADIANS((IF(H83="",Setup!$B$9,H83)-E83)/2))^2+COS(RADIANS(E83))*COS(RADIANS(IF(H83="",Setup!$B$9,H83)))*SIN(RADIANS((IF(I83="",Setup!$B$10,I83)-F83)/2))^2))))</f>
        <v/>
      </c>
      <c r="N83" s="6">
        <f t="shared" si="3"/>
        <v>1</v>
      </c>
      <c r="O83" s="6" t="str">
        <f t="shared" si="4"/>
        <v/>
      </c>
      <c r="P83" s="6" t="str">
        <f>IFERROR(VLOOKUP(J83,Factors!$A$4:$C$12,3,FALSE),"")</f>
        <v/>
      </c>
      <c r="Q83" s="6" t="str">
        <f t="shared" si="5"/>
        <v/>
      </c>
    </row>
    <row r="84" spans="1:17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6" t="str">
        <f>IF(OR(E84="",F84=""),"",2*6371*ASIN(MIN(1,SQRT(SIN(RADIANS((IF(H84="",Setup!$B$9,H84)-E84)/2))^2+COS(RADIANS(E84))*COS(RADIANS(IF(H84="",Setup!$B$9,H84)))*SIN(RADIANS((IF(I84="",Setup!$B$10,I84)-F84)/2))^2))))</f>
        <v/>
      </c>
      <c r="N84" s="6">
        <f t="shared" si="3"/>
        <v>1</v>
      </c>
      <c r="O84" s="6" t="str">
        <f t="shared" si="4"/>
        <v/>
      </c>
      <c r="P84" s="6" t="str">
        <f>IFERROR(VLOOKUP(J84,Factors!$A$4:$C$12,3,FALSE),"")</f>
        <v/>
      </c>
      <c r="Q84" s="6" t="str">
        <f t="shared" si="5"/>
        <v/>
      </c>
    </row>
    <row r="85" spans="1:17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6" t="str">
        <f>IF(OR(E85="",F85=""),"",2*6371*ASIN(MIN(1,SQRT(SIN(RADIANS((IF(H85="",Setup!$B$9,H85)-E85)/2))^2+COS(RADIANS(E85))*COS(RADIANS(IF(H85="",Setup!$B$9,H85)))*SIN(RADIANS((IF(I85="",Setup!$B$10,I85)-F85)/2))^2))))</f>
        <v/>
      </c>
      <c r="N85" s="6">
        <f t="shared" si="3"/>
        <v>1</v>
      </c>
      <c r="O85" s="6" t="str">
        <f t="shared" si="4"/>
        <v/>
      </c>
      <c r="P85" s="6" t="str">
        <f>IFERROR(VLOOKUP(J85,Factors!$A$4:$C$12,3,FALSE),"")</f>
        <v/>
      </c>
      <c r="Q85" s="6" t="str">
        <f t="shared" si="5"/>
        <v/>
      </c>
    </row>
    <row r="86" spans="1:17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6" t="str">
        <f>IF(OR(E86="",F86=""),"",2*6371*ASIN(MIN(1,SQRT(SIN(RADIANS((IF(H86="",Setup!$B$9,H86)-E86)/2))^2+COS(RADIANS(E86))*COS(RADIANS(IF(H86="",Setup!$B$9,H86)))*SIN(RADIANS((IF(I86="",Setup!$B$10,I86)-F86)/2))^2))))</f>
        <v/>
      </c>
      <c r="N86" s="6">
        <f t="shared" si="3"/>
        <v>1</v>
      </c>
      <c r="O86" s="6" t="str">
        <f t="shared" si="4"/>
        <v/>
      </c>
      <c r="P86" s="6" t="str">
        <f>IFERROR(VLOOKUP(J86,Factors!$A$4:$C$12,3,FALSE),"")</f>
        <v/>
      </c>
      <c r="Q86" s="6" t="str">
        <f t="shared" si="5"/>
        <v/>
      </c>
    </row>
    <row r="87" spans="1:1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6" t="str">
        <f>IF(OR(E87="",F87=""),"",2*6371*ASIN(MIN(1,SQRT(SIN(RADIANS((IF(H87="",Setup!$B$9,H87)-E87)/2))^2+COS(RADIANS(E87))*COS(RADIANS(IF(H87="",Setup!$B$9,H87)))*SIN(RADIANS((IF(I87="",Setup!$B$10,I87)-F87)/2))^2))))</f>
        <v/>
      </c>
      <c r="N87" s="6">
        <f t="shared" si="3"/>
        <v>1</v>
      </c>
      <c r="O87" s="6" t="str">
        <f t="shared" si="4"/>
        <v/>
      </c>
      <c r="P87" s="6" t="str">
        <f>IFERROR(VLOOKUP(J87,Factors!$A$4:$C$12,3,FALSE),"")</f>
        <v/>
      </c>
      <c r="Q87" s="6" t="str">
        <f t="shared" si="5"/>
        <v/>
      </c>
    </row>
    <row r="88" spans="1:17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6" t="str">
        <f>IF(OR(E88="",F88=""),"",2*6371*ASIN(MIN(1,SQRT(SIN(RADIANS((IF(H88="",Setup!$B$9,H88)-E88)/2))^2+COS(RADIANS(E88))*COS(RADIANS(IF(H88="",Setup!$B$9,H88)))*SIN(RADIANS((IF(I88="",Setup!$B$10,I88)-F88)/2))^2))))</f>
        <v/>
      </c>
      <c r="N88" s="6">
        <f t="shared" si="3"/>
        <v>1</v>
      </c>
      <c r="O88" s="6" t="str">
        <f t="shared" si="4"/>
        <v/>
      </c>
      <c r="P88" s="6" t="str">
        <f>IFERROR(VLOOKUP(J88,Factors!$A$4:$C$12,3,FALSE),"")</f>
        <v/>
      </c>
      <c r="Q88" s="6" t="str">
        <f t="shared" si="5"/>
        <v/>
      </c>
    </row>
    <row r="89" spans="1:17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6" t="str">
        <f>IF(OR(E89="",F89=""),"",2*6371*ASIN(MIN(1,SQRT(SIN(RADIANS((IF(H89="",Setup!$B$9,H89)-E89)/2))^2+COS(RADIANS(E89))*COS(RADIANS(IF(H89="",Setup!$B$9,H89)))*SIN(RADIANS((IF(I89="",Setup!$B$10,I89)-F89)/2))^2))))</f>
        <v/>
      </c>
      <c r="N89" s="6">
        <f t="shared" si="3"/>
        <v>1</v>
      </c>
      <c r="O89" s="6" t="str">
        <f t="shared" si="4"/>
        <v/>
      </c>
      <c r="P89" s="6" t="str">
        <f>IFERROR(VLOOKUP(J89,Factors!$A$4:$C$12,3,FALSE),"")</f>
        <v/>
      </c>
      <c r="Q89" s="6" t="str">
        <f t="shared" si="5"/>
        <v/>
      </c>
    </row>
    <row r="90" spans="1:17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6" t="str">
        <f>IF(OR(E90="",F90=""),"",2*6371*ASIN(MIN(1,SQRT(SIN(RADIANS((IF(H90="",Setup!$B$9,H90)-E90)/2))^2+COS(RADIANS(E90))*COS(RADIANS(IF(H90="",Setup!$B$9,H90)))*SIN(RADIANS((IF(I90="",Setup!$B$10,I90)-F90)/2))^2))))</f>
        <v/>
      </c>
      <c r="N90" s="6">
        <f t="shared" si="3"/>
        <v>1</v>
      </c>
      <c r="O90" s="6" t="str">
        <f t="shared" si="4"/>
        <v/>
      </c>
      <c r="P90" s="6" t="str">
        <f>IFERROR(VLOOKUP(J90,Factors!$A$4:$C$12,3,FALSE),"")</f>
        <v/>
      </c>
      <c r="Q90" s="6" t="str">
        <f t="shared" si="5"/>
        <v/>
      </c>
    </row>
    <row r="91" spans="1:17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6" t="str">
        <f>IF(OR(E91="",F91=""),"",2*6371*ASIN(MIN(1,SQRT(SIN(RADIANS((IF(H91="",Setup!$B$9,H91)-E91)/2))^2+COS(RADIANS(E91))*COS(RADIANS(IF(H91="",Setup!$B$9,H91)))*SIN(RADIANS((IF(I91="",Setup!$B$10,I91)-F91)/2))^2))))</f>
        <v/>
      </c>
      <c r="N91" s="6">
        <f t="shared" si="3"/>
        <v>1</v>
      </c>
      <c r="O91" s="6" t="str">
        <f t="shared" si="4"/>
        <v/>
      </c>
      <c r="P91" s="6" t="str">
        <f>IFERROR(VLOOKUP(J91,Factors!$A$4:$C$12,3,FALSE),"")</f>
        <v/>
      </c>
      <c r="Q91" s="6" t="str">
        <f t="shared" si="5"/>
        <v/>
      </c>
    </row>
    <row r="92" spans="1:17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6" t="str">
        <f>IF(OR(E92="",F92=""),"",2*6371*ASIN(MIN(1,SQRT(SIN(RADIANS((IF(H92="",Setup!$B$9,H92)-E92)/2))^2+COS(RADIANS(E92))*COS(RADIANS(IF(H92="",Setup!$B$9,H92)))*SIN(RADIANS((IF(I92="",Setup!$B$10,I92)-F92)/2))^2))))</f>
        <v/>
      </c>
      <c r="N92" s="6">
        <f t="shared" si="3"/>
        <v>1</v>
      </c>
      <c r="O92" s="6" t="str">
        <f t="shared" si="4"/>
        <v/>
      </c>
      <c r="P92" s="6" t="str">
        <f>IFERROR(VLOOKUP(J92,Factors!$A$4:$C$12,3,FALSE),"")</f>
        <v/>
      </c>
      <c r="Q92" s="6" t="str">
        <f t="shared" si="5"/>
        <v/>
      </c>
    </row>
    <row r="93" spans="1:17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6" t="str">
        <f>IF(OR(E93="",F93=""),"",2*6371*ASIN(MIN(1,SQRT(SIN(RADIANS((IF(H93="",Setup!$B$9,H93)-E93)/2))^2+COS(RADIANS(E93))*COS(RADIANS(IF(H93="",Setup!$B$9,H93)))*SIN(RADIANS((IF(I93="",Setup!$B$10,I93)-F93)/2))^2))))</f>
        <v/>
      </c>
      <c r="N93" s="6">
        <f t="shared" si="3"/>
        <v>1</v>
      </c>
      <c r="O93" s="6" t="str">
        <f t="shared" si="4"/>
        <v/>
      </c>
      <c r="P93" s="6" t="str">
        <f>IFERROR(VLOOKUP(J93,Factors!$A$4:$C$12,3,FALSE),"")</f>
        <v/>
      </c>
      <c r="Q93" s="6" t="str">
        <f t="shared" si="5"/>
        <v/>
      </c>
    </row>
    <row r="94" spans="1:17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6" t="str">
        <f>IF(OR(E94="",F94=""),"",2*6371*ASIN(MIN(1,SQRT(SIN(RADIANS((IF(H94="",Setup!$B$9,H94)-E94)/2))^2+COS(RADIANS(E94))*COS(RADIANS(IF(H94="",Setup!$B$9,H94)))*SIN(RADIANS((IF(I94="",Setup!$B$10,I94)-F94)/2))^2))))</f>
        <v/>
      </c>
      <c r="N94" s="6">
        <f t="shared" si="3"/>
        <v>1</v>
      </c>
      <c r="O94" s="6" t="str">
        <f t="shared" si="4"/>
        <v/>
      </c>
      <c r="P94" s="6" t="str">
        <f>IFERROR(VLOOKUP(J94,Factors!$A$4:$C$12,3,FALSE),"")</f>
        <v/>
      </c>
      <c r="Q94" s="6" t="str">
        <f t="shared" si="5"/>
        <v/>
      </c>
    </row>
    <row r="95" spans="1:1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6" t="str">
        <f>IF(OR(E95="",F95=""),"",2*6371*ASIN(MIN(1,SQRT(SIN(RADIANS((IF(H95="",Setup!$B$9,H95)-E95)/2))^2+COS(RADIANS(E95))*COS(RADIANS(IF(H95="",Setup!$B$9,H95)))*SIN(RADIANS((IF(I95="",Setup!$B$10,I95)-F95)/2))^2))))</f>
        <v/>
      </c>
      <c r="N95" s="6">
        <f t="shared" si="3"/>
        <v>1</v>
      </c>
      <c r="O95" s="6" t="str">
        <f t="shared" si="4"/>
        <v/>
      </c>
      <c r="P95" s="6" t="str">
        <f>IFERROR(VLOOKUP(J95,Factors!$A$4:$C$12,3,FALSE),"")</f>
        <v/>
      </c>
      <c r="Q95" s="6" t="str">
        <f t="shared" si="5"/>
        <v/>
      </c>
    </row>
    <row r="96" spans="1:1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6" t="str">
        <f>IF(OR(E96="",F96=""),"",2*6371*ASIN(MIN(1,SQRT(SIN(RADIANS((IF(H96="",Setup!$B$9,H96)-E96)/2))^2+COS(RADIANS(E96))*COS(RADIANS(IF(H96="",Setup!$B$9,H96)))*SIN(RADIANS((IF(I96="",Setup!$B$10,I96)-F96)/2))^2))))</f>
        <v/>
      </c>
      <c r="N96" s="6">
        <f t="shared" si="3"/>
        <v>1</v>
      </c>
      <c r="O96" s="6" t="str">
        <f t="shared" si="4"/>
        <v/>
      </c>
      <c r="P96" s="6" t="str">
        <f>IFERROR(VLOOKUP(J96,Factors!$A$4:$C$12,3,FALSE),"")</f>
        <v/>
      </c>
      <c r="Q96" s="6" t="str">
        <f t="shared" si="5"/>
        <v/>
      </c>
    </row>
    <row r="97" spans="1:1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6" t="str">
        <f>IF(OR(E97="",F97=""),"",2*6371*ASIN(MIN(1,SQRT(SIN(RADIANS((IF(H97="",Setup!$B$9,H97)-E97)/2))^2+COS(RADIANS(E97))*COS(RADIANS(IF(H97="",Setup!$B$9,H97)))*SIN(RADIANS((IF(I97="",Setup!$B$10,I97)-F97)/2))^2))))</f>
        <v/>
      </c>
      <c r="N97" s="6">
        <f t="shared" si="3"/>
        <v>1</v>
      </c>
      <c r="O97" s="6" t="str">
        <f t="shared" si="4"/>
        <v/>
      </c>
      <c r="P97" s="6" t="str">
        <f>IFERROR(VLOOKUP(J97,Factors!$A$4:$C$12,3,FALSE),"")</f>
        <v/>
      </c>
      <c r="Q97" s="6" t="str">
        <f t="shared" si="5"/>
        <v/>
      </c>
    </row>
    <row r="98" spans="1:17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6" t="str">
        <f>IF(OR(E98="",F98=""),"",2*6371*ASIN(MIN(1,SQRT(SIN(RADIANS((IF(H98="",Setup!$B$9,H98)-E98)/2))^2+COS(RADIANS(E98))*COS(RADIANS(IF(H98="",Setup!$B$9,H98)))*SIN(RADIANS((IF(I98="",Setup!$B$10,I98)-F98)/2))^2))))</f>
        <v/>
      </c>
      <c r="N98" s="6">
        <f t="shared" si="3"/>
        <v>1</v>
      </c>
      <c r="O98" s="6" t="str">
        <f t="shared" si="4"/>
        <v/>
      </c>
      <c r="P98" s="6" t="str">
        <f>IFERROR(VLOOKUP(J98,Factors!$A$4:$C$12,3,FALSE),"")</f>
        <v/>
      </c>
      <c r="Q98" s="6" t="str">
        <f t="shared" si="5"/>
        <v/>
      </c>
    </row>
    <row r="99" spans="1:17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6" t="str">
        <f>IF(OR(E99="",F99=""),"",2*6371*ASIN(MIN(1,SQRT(SIN(RADIANS((IF(H99="",Setup!$B$9,H99)-E99)/2))^2+COS(RADIANS(E99))*COS(RADIANS(IF(H99="",Setup!$B$9,H99)))*SIN(RADIANS((IF(I99="",Setup!$B$10,I99)-F99)/2))^2))))</f>
        <v/>
      </c>
      <c r="N99" s="6">
        <f t="shared" si="3"/>
        <v>1</v>
      </c>
      <c r="O99" s="6" t="str">
        <f t="shared" si="4"/>
        <v/>
      </c>
      <c r="P99" s="6" t="str">
        <f>IFERROR(VLOOKUP(J99,Factors!$A$4:$C$12,3,FALSE),"")</f>
        <v/>
      </c>
      <c r="Q99" s="6" t="str">
        <f t="shared" si="5"/>
        <v/>
      </c>
    </row>
    <row r="100" spans="1:17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6" t="str">
        <f>IF(OR(E100="",F100=""),"",2*6371*ASIN(MIN(1,SQRT(SIN(RADIANS((IF(H100="",Setup!$B$9,H100)-E100)/2))^2+COS(RADIANS(E100))*COS(RADIANS(IF(H100="",Setup!$B$9,H100)))*SIN(RADIANS((IF(I100="",Setup!$B$10,I100)-F100)/2))^2))))</f>
        <v/>
      </c>
      <c r="N100" s="6">
        <f t="shared" si="3"/>
        <v>1</v>
      </c>
      <c r="O100" s="6" t="str">
        <f t="shared" si="4"/>
        <v/>
      </c>
      <c r="P100" s="6" t="str">
        <f>IFERROR(VLOOKUP(J100,Factors!$A$4:$C$12,3,FALSE),"")</f>
        <v/>
      </c>
      <c r="Q100" s="6" t="str">
        <f t="shared" si="5"/>
        <v/>
      </c>
    </row>
    <row r="101" spans="1:17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6" t="str">
        <f>IF(OR(E101="",F101=""),"",2*6371*ASIN(MIN(1,SQRT(SIN(RADIANS((IF(H101="",Setup!$B$9,H101)-E101)/2))^2+COS(RADIANS(E101))*COS(RADIANS(IF(H101="",Setup!$B$9,H101)))*SIN(RADIANS((IF(I101="",Setup!$B$10,I101)-F101)/2))^2))))</f>
        <v/>
      </c>
      <c r="N101" s="6">
        <f t="shared" si="3"/>
        <v>1</v>
      </c>
      <c r="O101" s="6" t="str">
        <f t="shared" si="4"/>
        <v/>
      </c>
      <c r="P101" s="6" t="str">
        <f>IFERROR(VLOOKUP(J101,Factors!$A$4:$C$12,3,FALSE),"")</f>
        <v/>
      </c>
      <c r="Q101" s="6" t="str">
        <f t="shared" si="5"/>
        <v/>
      </c>
    </row>
    <row r="102" spans="1:17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6" t="str">
        <f>IF(OR(E102="",F102=""),"",2*6371*ASIN(MIN(1,SQRT(SIN(RADIANS((IF(H102="",Setup!$B$9,H102)-E102)/2))^2+COS(RADIANS(E102))*COS(RADIANS(IF(H102="",Setup!$B$9,H102)))*SIN(RADIANS((IF(I102="",Setup!$B$10,I102)-F102)/2))^2))))</f>
        <v/>
      </c>
      <c r="N102" s="6">
        <f t="shared" si="3"/>
        <v>1</v>
      </c>
      <c r="O102" s="6" t="str">
        <f t="shared" si="4"/>
        <v/>
      </c>
      <c r="P102" s="6" t="str">
        <f>IFERROR(VLOOKUP(J102,Factors!$A$4:$C$12,3,FALSE),"")</f>
        <v/>
      </c>
      <c r="Q102" s="6" t="str">
        <f t="shared" si="5"/>
        <v/>
      </c>
    </row>
    <row r="103" spans="1:17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6" t="str">
        <f>IF(OR(E103="",F103=""),"",2*6371*ASIN(MIN(1,SQRT(SIN(RADIANS((IF(H103="",Setup!$B$9,H103)-E103)/2))^2+COS(RADIANS(E103))*COS(RADIANS(IF(H103="",Setup!$B$9,H103)))*SIN(RADIANS((IF(I103="",Setup!$B$10,I103)-F103)/2))^2))))</f>
        <v/>
      </c>
      <c r="N103" s="6">
        <f t="shared" si="3"/>
        <v>1</v>
      </c>
      <c r="O103" s="6" t="str">
        <f t="shared" si="4"/>
        <v/>
      </c>
      <c r="P103" s="6" t="str">
        <f>IFERROR(VLOOKUP(J103,Factors!$A$4:$C$12,3,FALSE),"")</f>
        <v/>
      </c>
      <c r="Q103" s="6" t="str">
        <f t="shared" si="5"/>
        <v/>
      </c>
    </row>
    <row r="104" spans="1:17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6" t="str">
        <f>IF(OR(E104="",F104=""),"",2*6371*ASIN(MIN(1,SQRT(SIN(RADIANS((IF(H104="",Setup!$B$9,H104)-E104)/2))^2+COS(RADIANS(E104))*COS(RADIANS(IF(H104="",Setup!$B$9,H104)))*SIN(RADIANS((IF(I104="",Setup!$B$10,I104)-F104)/2))^2))))</f>
        <v/>
      </c>
      <c r="N104" s="6">
        <f t="shared" si="3"/>
        <v>1</v>
      </c>
      <c r="O104" s="6" t="str">
        <f t="shared" si="4"/>
        <v/>
      </c>
      <c r="P104" s="6" t="str">
        <f>IFERROR(VLOOKUP(J104,Factors!$A$4:$C$12,3,FALSE),"")</f>
        <v/>
      </c>
      <c r="Q104" s="6" t="str">
        <f t="shared" si="5"/>
        <v/>
      </c>
    </row>
    <row r="105" spans="1:17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6" t="str">
        <f>IF(OR(E105="",F105=""),"",2*6371*ASIN(MIN(1,SQRT(SIN(RADIANS((IF(H105="",Setup!$B$9,H105)-E105)/2))^2+COS(RADIANS(E105))*COS(RADIANS(IF(H105="",Setup!$B$9,H105)))*SIN(RADIANS((IF(I105="",Setup!$B$10,I105)-F105)/2))^2))))</f>
        <v/>
      </c>
      <c r="N105" s="6">
        <f t="shared" si="3"/>
        <v>1</v>
      </c>
      <c r="O105" s="6" t="str">
        <f t="shared" si="4"/>
        <v/>
      </c>
      <c r="P105" s="6" t="str">
        <f>IFERROR(VLOOKUP(J105,Factors!$A$4:$C$12,3,FALSE),"")</f>
        <v/>
      </c>
      <c r="Q105" s="6" t="str">
        <f t="shared" si="5"/>
        <v/>
      </c>
    </row>
    <row r="106" spans="1:17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6" t="str">
        <f>IF(OR(E106="",F106=""),"",2*6371*ASIN(MIN(1,SQRT(SIN(RADIANS((IF(H106="",Setup!$B$9,H106)-E106)/2))^2+COS(RADIANS(E106))*COS(RADIANS(IF(H106="",Setup!$B$9,H106)))*SIN(RADIANS((IF(I106="",Setup!$B$10,I106)-F106)/2))^2))))</f>
        <v/>
      </c>
      <c r="N106" s="6">
        <f t="shared" si="3"/>
        <v>1</v>
      </c>
      <c r="O106" s="6" t="str">
        <f t="shared" si="4"/>
        <v/>
      </c>
      <c r="P106" s="6" t="str">
        <f>IFERROR(VLOOKUP(J106,Factors!$A$4:$C$12,3,FALSE),"")</f>
        <v/>
      </c>
      <c r="Q106" s="6" t="str">
        <f t="shared" si="5"/>
        <v/>
      </c>
    </row>
    <row r="107" spans="1:1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6" t="str">
        <f>IF(OR(E107="",F107=""),"",2*6371*ASIN(MIN(1,SQRT(SIN(RADIANS((IF(H107="",Setup!$B$9,H107)-E107)/2))^2+COS(RADIANS(E107))*COS(RADIANS(IF(H107="",Setup!$B$9,H107)))*SIN(RADIANS((IF(I107="",Setup!$B$10,I107)-F107)/2))^2))))</f>
        <v/>
      </c>
      <c r="N107" s="6">
        <f t="shared" si="3"/>
        <v>1</v>
      </c>
      <c r="O107" s="6" t="str">
        <f t="shared" si="4"/>
        <v/>
      </c>
      <c r="P107" s="6" t="str">
        <f>IFERROR(VLOOKUP(J107,Factors!$A$4:$C$12,3,FALSE),"")</f>
        <v/>
      </c>
      <c r="Q107" s="6" t="str">
        <f t="shared" si="5"/>
        <v/>
      </c>
    </row>
    <row r="108" spans="1:17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6" t="str">
        <f>IF(OR(E108="",F108=""),"",2*6371*ASIN(MIN(1,SQRT(SIN(RADIANS((IF(H108="",Setup!$B$9,H108)-E108)/2))^2+COS(RADIANS(E108))*COS(RADIANS(IF(H108="",Setup!$B$9,H108)))*SIN(RADIANS((IF(I108="",Setup!$B$10,I108)-F108)/2))^2))))</f>
        <v/>
      </c>
      <c r="N108" s="6">
        <f t="shared" si="3"/>
        <v>1</v>
      </c>
      <c r="O108" s="6" t="str">
        <f t="shared" si="4"/>
        <v/>
      </c>
      <c r="P108" s="6" t="str">
        <f>IFERROR(VLOOKUP(J108,Factors!$A$4:$C$12,3,FALSE),"")</f>
        <v/>
      </c>
      <c r="Q108" s="6" t="str">
        <f t="shared" si="5"/>
        <v/>
      </c>
    </row>
    <row r="109" spans="1:17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6" t="str">
        <f>IF(OR(E109="",F109=""),"",2*6371*ASIN(MIN(1,SQRT(SIN(RADIANS((IF(H109="",Setup!$B$9,H109)-E109)/2))^2+COS(RADIANS(E109))*COS(RADIANS(IF(H109="",Setup!$B$9,H109)))*SIN(RADIANS((IF(I109="",Setup!$B$10,I109)-F109)/2))^2))))</f>
        <v/>
      </c>
      <c r="N109" s="6">
        <f t="shared" si="3"/>
        <v>1</v>
      </c>
      <c r="O109" s="6" t="str">
        <f t="shared" si="4"/>
        <v/>
      </c>
      <c r="P109" s="6" t="str">
        <f>IFERROR(VLOOKUP(J109,Factors!$A$4:$C$12,3,FALSE),"")</f>
        <v/>
      </c>
      <c r="Q109" s="6" t="str">
        <f t="shared" si="5"/>
        <v/>
      </c>
    </row>
    <row r="110" spans="1:17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6" t="str">
        <f>IF(OR(E110="",F110=""),"",2*6371*ASIN(MIN(1,SQRT(SIN(RADIANS((IF(H110="",Setup!$B$9,H110)-E110)/2))^2+COS(RADIANS(E110))*COS(RADIANS(IF(H110="",Setup!$B$9,H110)))*SIN(RADIANS((IF(I110="",Setup!$B$10,I110)-F110)/2))^2))))</f>
        <v/>
      </c>
      <c r="N110" s="6">
        <f t="shared" si="3"/>
        <v>1</v>
      </c>
      <c r="O110" s="6" t="str">
        <f t="shared" si="4"/>
        <v/>
      </c>
      <c r="P110" s="6" t="str">
        <f>IFERROR(VLOOKUP(J110,Factors!$A$4:$C$12,3,FALSE),"")</f>
        <v/>
      </c>
      <c r="Q110" s="6" t="str">
        <f t="shared" si="5"/>
        <v/>
      </c>
    </row>
    <row r="111" spans="1:17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6" t="str">
        <f>IF(OR(E111="",F111=""),"",2*6371*ASIN(MIN(1,SQRT(SIN(RADIANS((IF(H111="",Setup!$B$9,H111)-E111)/2))^2+COS(RADIANS(E111))*COS(RADIANS(IF(H111="",Setup!$B$9,H111)))*SIN(RADIANS((IF(I111="",Setup!$B$10,I111)-F111)/2))^2))))</f>
        <v/>
      </c>
      <c r="N111" s="6">
        <f t="shared" si="3"/>
        <v>1</v>
      </c>
      <c r="O111" s="6" t="str">
        <f t="shared" si="4"/>
        <v/>
      </c>
      <c r="P111" s="6" t="str">
        <f>IFERROR(VLOOKUP(J111,Factors!$A$4:$C$12,3,FALSE),"")</f>
        <v/>
      </c>
      <c r="Q111" s="6" t="str">
        <f t="shared" si="5"/>
        <v/>
      </c>
    </row>
    <row r="112" spans="1:17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6" t="str">
        <f>IF(OR(E112="",F112=""),"",2*6371*ASIN(MIN(1,SQRT(SIN(RADIANS((IF(H112="",Setup!$B$9,H112)-E112)/2))^2+COS(RADIANS(E112))*COS(RADIANS(IF(H112="",Setup!$B$9,H112)))*SIN(RADIANS((IF(I112="",Setup!$B$10,I112)-F112)/2))^2))))</f>
        <v/>
      </c>
      <c r="N112" s="6">
        <f t="shared" si="3"/>
        <v>1</v>
      </c>
      <c r="O112" s="6" t="str">
        <f t="shared" si="4"/>
        <v/>
      </c>
      <c r="P112" s="6" t="str">
        <f>IFERROR(VLOOKUP(J112,Factors!$A$4:$C$12,3,FALSE),"")</f>
        <v/>
      </c>
      <c r="Q112" s="6" t="str">
        <f t="shared" si="5"/>
        <v/>
      </c>
    </row>
    <row r="113" spans="1:17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6" t="str">
        <f>IF(OR(E113="",F113=""),"",2*6371*ASIN(MIN(1,SQRT(SIN(RADIANS((IF(H113="",Setup!$B$9,H113)-E113)/2))^2+COS(RADIANS(E113))*COS(RADIANS(IF(H113="",Setup!$B$9,H113)))*SIN(RADIANS((IF(I113="",Setup!$B$10,I113)-F113)/2))^2))))</f>
        <v/>
      </c>
      <c r="N113" s="6">
        <f t="shared" si="3"/>
        <v>1</v>
      </c>
      <c r="O113" s="6" t="str">
        <f t="shared" si="4"/>
        <v/>
      </c>
      <c r="P113" s="6" t="str">
        <f>IFERROR(VLOOKUP(J113,Factors!$A$4:$C$12,3,FALSE),"")</f>
        <v/>
      </c>
      <c r="Q113" s="6" t="str">
        <f t="shared" si="5"/>
        <v/>
      </c>
    </row>
    <row r="114" spans="1:17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6" t="str">
        <f>IF(OR(E114="",F114=""),"",2*6371*ASIN(MIN(1,SQRT(SIN(RADIANS((IF(H114="",Setup!$B$9,H114)-E114)/2))^2+COS(RADIANS(E114))*COS(RADIANS(IF(H114="",Setup!$B$9,H114)))*SIN(RADIANS((IF(I114="",Setup!$B$10,I114)-F114)/2))^2))))</f>
        <v/>
      </c>
      <c r="N114" s="6">
        <f t="shared" si="3"/>
        <v>1</v>
      </c>
      <c r="O114" s="6" t="str">
        <f t="shared" si="4"/>
        <v/>
      </c>
      <c r="P114" s="6" t="str">
        <f>IFERROR(VLOOKUP(J114,Factors!$A$4:$C$12,3,FALSE),"")</f>
        <v/>
      </c>
      <c r="Q114" s="6" t="str">
        <f t="shared" si="5"/>
        <v/>
      </c>
    </row>
    <row r="115" spans="1:17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6" t="str">
        <f>IF(OR(E115="",F115=""),"",2*6371*ASIN(MIN(1,SQRT(SIN(RADIANS((IF(H115="",Setup!$B$9,H115)-E115)/2))^2+COS(RADIANS(E115))*COS(RADIANS(IF(H115="",Setup!$B$9,H115)))*SIN(RADIANS((IF(I115="",Setup!$B$10,I115)-F115)/2))^2))))</f>
        <v/>
      </c>
      <c r="N115" s="6">
        <f t="shared" si="3"/>
        <v>1</v>
      </c>
      <c r="O115" s="6" t="str">
        <f t="shared" si="4"/>
        <v/>
      </c>
      <c r="P115" s="6" t="str">
        <f>IFERROR(VLOOKUP(J115,Factors!$A$4:$C$12,3,FALSE),"")</f>
        <v/>
      </c>
      <c r="Q115" s="6" t="str">
        <f t="shared" si="5"/>
        <v/>
      </c>
    </row>
    <row r="116" spans="1:17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6" t="str">
        <f>IF(OR(E116="",F116=""),"",2*6371*ASIN(MIN(1,SQRT(SIN(RADIANS((IF(H116="",Setup!$B$9,H116)-E116)/2))^2+COS(RADIANS(E116))*COS(RADIANS(IF(H116="",Setup!$B$9,H116)))*SIN(RADIANS((IF(I116="",Setup!$B$10,I116)-F116)/2))^2))))</f>
        <v/>
      </c>
      <c r="N116" s="6">
        <f t="shared" si="3"/>
        <v>1</v>
      </c>
      <c r="O116" s="6" t="str">
        <f t="shared" si="4"/>
        <v/>
      </c>
      <c r="P116" s="6" t="str">
        <f>IFERROR(VLOOKUP(J116,Factors!$A$4:$C$12,3,FALSE),"")</f>
        <v/>
      </c>
      <c r="Q116" s="6" t="str">
        <f t="shared" si="5"/>
        <v/>
      </c>
    </row>
    <row r="117" spans="1: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6" t="str">
        <f>IF(OR(E117="",F117=""),"",2*6371*ASIN(MIN(1,SQRT(SIN(RADIANS((IF(H117="",Setup!$B$9,H117)-E117)/2))^2+COS(RADIANS(E117))*COS(RADIANS(IF(H117="",Setup!$B$9,H117)))*SIN(RADIANS((IF(I117="",Setup!$B$10,I117)-F117)/2))^2))))</f>
        <v/>
      </c>
      <c r="N117" s="6">
        <f t="shared" si="3"/>
        <v>1</v>
      </c>
      <c r="O117" s="6" t="str">
        <f t="shared" si="4"/>
        <v/>
      </c>
      <c r="P117" s="6" t="str">
        <f>IFERROR(VLOOKUP(J117,Factors!$A$4:$C$12,3,FALSE),"")</f>
        <v/>
      </c>
      <c r="Q117" s="6" t="str">
        <f t="shared" si="5"/>
        <v/>
      </c>
    </row>
    <row r="118" spans="1:17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6" t="str">
        <f>IF(OR(E118="",F118=""),"",2*6371*ASIN(MIN(1,SQRT(SIN(RADIANS((IF(H118="",Setup!$B$9,H118)-E118)/2))^2+COS(RADIANS(E118))*COS(RADIANS(IF(H118="",Setup!$B$9,H118)))*SIN(RADIANS((IF(I118="",Setup!$B$10,I118)-F118)/2))^2))))</f>
        <v/>
      </c>
      <c r="N118" s="6">
        <f t="shared" si="3"/>
        <v>1</v>
      </c>
      <c r="O118" s="6" t="str">
        <f t="shared" si="4"/>
        <v/>
      </c>
      <c r="P118" s="6" t="str">
        <f>IFERROR(VLOOKUP(J118,Factors!$A$4:$C$12,3,FALSE),"")</f>
        <v/>
      </c>
      <c r="Q118" s="6" t="str">
        <f t="shared" si="5"/>
        <v/>
      </c>
    </row>
    <row r="119" spans="1:17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6" t="str">
        <f>IF(OR(E119="",F119=""),"",2*6371*ASIN(MIN(1,SQRT(SIN(RADIANS((IF(H119="",Setup!$B$9,H119)-E119)/2))^2+COS(RADIANS(E119))*COS(RADIANS(IF(H119="",Setup!$B$9,H119)))*SIN(RADIANS((IF(I119="",Setup!$B$10,I119)-F119)/2))^2))))</f>
        <v/>
      </c>
      <c r="N119" s="6">
        <f t="shared" si="3"/>
        <v>1</v>
      </c>
      <c r="O119" s="6" t="str">
        <f t="shared" si="4"/>
        <v/>
      </c>
      <c r="P119" s="6" t="str">
        <f>IFERROR(VLOOKUP(J119,Factors!$A$4:$C$12,3,FALSE),"")</f>
        <v/>
      </c>
      <c r="Q119" s="6" t="str">
        <f t="shared" si="5"/>
        <v/>
      </c>
    </row>
    <row r="120" spans="1:17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6" t="str">
        <f>IF(OR(E120="",F120=""),"",2*6371*ASIN(MIN(1,SQRT(SIN(RADIANS((IF(H120="",Setup!$B$9,H120)-E120)/2))^2+COS(RADIANS(E120))*COS(RADIANS(IF(H120="",Setup!$B$9,H120)))*SIN(RADIANS((IF(I120="",Setup!$B$10,I120)-F120)/2))^2))))</f>
        <v/>
      </c>
      <c r="N120" s="6">
        <f t="shared" si="3"/>
        <v>1</v>
      </c>
      <c r="O120" s="6" t="str">
        <f t="shared" si="4"/>
        <v/>
      </c>
      <c r="P120" s="6" t="str">
        <f>IFERROR(VLOOKUP(J120,Factors!$A$4:$C$12,3,FALSE),"")</f>
        <v/>
      </c>
      <c r="Q120" s="6" t="str">
        <f t="shared" si="5"/>
        <v/>
      </c>
    </row>
    <row r="121" spans="1:17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6" t="str">
        <f>IF(OR(E121="",F121=""),"",2*6371*ASIN(MIN(1,SQRT(SIN(RADIANS((IF(H121="",Setup!$B$9,H121)-E121)/2))^2+COS(RADIANS(E121))*COS(RADIANS(IF(H121="",Setup!$B$9,H121)))*SIN(RADIANS((IF(I121="",Setup!$B$10,I121)-F121)/2))^2))))</f>
        <v/>
      </c>
      <c r="N121" s="6">
        <f t="shared" si="3"/>
        <v>1</v>
      </c>
      <c r="O121" s="6" t="str">
        <f t="shared" si="4"/>
        <v/>
      </c>
      <c r="P121" s="6" t="str">
        <f>IFERROR(VLOOKUP(J121,Factors!$A$4:$C$12,3,FALSE),"")</f>
        <v/>
      </c>
      <c r="Q121" s="6" t="str">
        <f t="shared" si="5"/>
        <v/>
      </c>
    </row>
    <row r="122" spans="1:17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6" t="str">
        <f>IF(OR(E122="",F122=""),"",2*6371*ASIN(MIN(1,SQRT(SIN(RADIANS((IF(H122="",Setup!$B$9,H122)-E122)/2))^2+COS(RADIANS(E122))*COS(RADIANS(IF(H122="",Setup!$B$9,H122)))*SIN(RADIANS((IF(I122="",Setup!$B$10,I122)-F122)/2))^2))))</f>
        <v/>
      </c>
      <c r="N122" s="6">
        <f t="shared" si="3"/>
        <v>1</v>
      </c>
      <c r="O122" s="6" t="str">
        <f t="shared" si="4"/>
        <v/>
      </c>
      <c r="P122" s="6" t="str">
        <f>IFERROR(VLOOKUP(J122,Factors!$A$4:$C$12,3,FALSE),"")</f>
        <v/>
      </c>
      <c r="Q122" s="6" t="str">
        <f t="shared" si="5"/>
        <v/>
      </c>
    </row>
    <row r="123" spans="1:17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6" t="str">
        <f>IF(OR(E123="",F123=""),"",2*6371*ASIN(MIN(1,SQRT(SIN(RADIANS((IF(H123="",Setup!$B$9,H123)-E123)/2))^2+COS(RADIANS(E123))*COS(RADIANS(IF(H123="",Setup!$B$9,H123)))*SIN(RADIANS((IF(I123="",Setup!$B$10,I123)-F123)/2))^2))))</f>
        <v/>
      </c>
      <c r="N123" s="6">
        <f t="shared" si="3"/>
        <v>1</v>
      </c>
      <c r="O123" s="6" t="str">
        <f t="shared" si="4"/>
        <v/>
      </c>
      <c r="P123" s="6" t="str">
        <f>IFERROR(VLOOKUP(J123,Factors!$A$4:$C$12,3,FALSE),"")</f>
        <v/>
      </c>
      <c r="Q123" s="6" t="str">
        <f t="shared" si="5"/>
        <v/>
      </c>
    </row>
    <row r="124" spans="1:17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6" t="str">
        <f>IF(OR(E124="",F124=""),"",2*6371*ASIN(MIN(1,SQRT(SIN(RADIANS((IF(H124="",Setup!$B$9,H124)-E124)/2))^2+COS(RADIANS(E124))*COS(RADIANS(IF(H124="",Setup!$B$9,H124)))*SIN(RADIANS((IF(I124="",Setup!$B$10,I124)-F124)/2))^2))))</f>
        <v/>
      </c>
      <c r="N124" s="6">
        <f t="shared" si="3"/>
        <v>1</v>
      </c>
      <c r="O124" s="6" t="str">
        <f t="shared" si="4"/>
        <v/>
      </c>
      <c r="P124" s="6" t="str">
        <f>IFERROR(VLOOKUP(J124,Factors!$A$4:$C$12,3,FALSE),"")</f>
        <v/>
      </c>
      <c r="Q124" s="6" t="str">
        <f t="shared" si="5"/>
        <v/>
      </c>
    </row>
    <row r="125" spans="1:17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6" t="str">
        <f>IF(OR(E125="",F125=""),"",2*6371*ASIN(MIN(1,SQRT(SIN(RADIANS((IF(H125="",Setup!$B$9,H125)-E125)/2))^2+COS(RADIANS(E125))*COS(RADIANS(IF(H125="",Setup!$B$9,H125)))*SIN(RADIANS((IF(I125="",Setup!$B$10,I125)-F125)/2))^2))))</f>
        <v/>
      </c>
      <c r="N125" s="6">
        <f t="shared" si="3"/>
        <v>1</v>
      </c>
      <c r="O125" s="6" t="str">
        <f t="shared" si="4"/>
        <v/>
      </c>
      <c r="P125" s="6" t="str">
        <f>IFERROR(VLOOKUP(J125,Factors!$A$4:$C$12,3,FALSE),"")</f>
        <v/>
      </c>
      <c r="Q125" s="6" t="str">
        <f t="shared" si="5"/>
        <v/>
      </c>
    </row>
    <row r="126" spans="1:17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6" t="str">
        <f>IF(OR(E126="",F126=""),"",2*6371*ASIN(MIN(1,SQRT(SIN(RADIANS((IF(H126="",Setup!$B$9,H126)-E126)/2))^2+COS(RADIANS(E126))*COS(RADIANS(IF(H126="",Setup!$B$9,H126)))*SIN(RADIANS((IF(I126="",Setup!$B$10,I126)-F126)/2))^2))))</f>
        <v/>
      </c>
      <c r="N126" s="6">
        <f t="shared" si="3"/>
        <v>1</v>
      </c>
      <c r="O126" s="6" t="str">
        <f t="shared" si="4"/>
        <v/>
      </c>
      <c r="P126" s="6" t="str">
        <f>IFERROR(VLOOKUP(J126,Factors!$A$4:$C$12,3,FALSE),"")</f>
        <v/>
      </c>
      <c r="Q126" s="6" t="str">
        <f t="shared" si="5"/>
        <v/>
      </c>
    </row>
    <row r="127" spans="1:1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6" t="str">
        <f>IF(OR(E127="",F127=""),"",2*6371*ASIN(MIN(1,SQRT(SIN(RADIANS((IF(H127="",Setup!$B$9,H127)-E127)/2))^2+COS(RADIANS(E127))*COS(RADIANS(IF(H127="",Setup!$B$9,H127)))*SIN(RADIANS((IF(I127="",Setup!$B$10,I127)-F127)/2))^2))))</f>
        <v/>
      </c>
      <c r="N127" s="6">
        <f t="shared" si="3"/>
        <v>1</v>
      </c>
      <c r="O127" s="6" t="str">
        <f t="shared" si="4"/>
        <v/>
      </c>
      <c r="P127" s="6" t="str">
        <f>IFERROR(VLOOKUP(J127,Factors!$A$4:$C$12,3,FALSE),"")</f>
        <v/>
      </c>
      <c r="Q127" s="6" t="str">
        <f t="shared" si="5"/>
        <v/>
      </c>
    </row>
    <row r="128" spans="1:17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6" t="str">
        <f>IF(OR(E128="",F128=""),"",2*6371*ASIN(MIN(1,SQRT(SIN(RADIANS((IF(H128="",Setup!$B$9,H128)-E128)/2))^2+COS(RADIANS(E128))*COS(RADIANS(IF(H128="",Setup!$B$9,H128)))*SIN(RADIANS((IF(I128="",Setup!$B$10,I128)-F128)/2))^2))))</f>
        <v/>
      </c>
      <c r="N128" s="6">
        <f t="shared" si="3"/>
        <v>1</v>
      </c>
      <c r="O128" s="6" t="str">
        <f t="shared" si="4"/>
        <v/>
      </c>
      <c r="P128" s="6" t="str">
        <f>IFERROR(VLOOKUP(J128,Factors!$A$4:$C$12,3,FALSE),"")</f>
        <v/>
      </c>
      <c r="Q128" s="6" t="str">
        <f t="shared" si="5"/>
        <v/>
      </c>
    </row>
    <row r="129" spans="1:17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6" t="str">
        <f>IF(OR(E129="",F129=""),"",2*6371*ASIN(MIN(1,SQRT(SIN(RADIANS((IF(H129="",Setup!$B$9,H129)-E129)/2))^2+COS(RADIANS(E129))*COS(RADIANS(IF(H129="",Setup!$B$9,H129)))*SIN(RADIANS((IF(I129="",Setup!$B$10,I129)-F129)/2))^2))))</f>
        <v/>
      </c>
      <c r="N129" s="6">
        <f t="shared" si="3"/>
        <v>1</v>
      </c>
      <c r="O129" s="6" t="str">
        <f t="shared" si="4"/>
        <v/>
      </c>
      <c r="P129" s="6" t="str">
        <f>IFERROR(VLOOKUP(J129,Factors!$A$4:$C$12,3,FALSE),"")</f>
        <v/>
      </c>
      <c r="Q129" s="6" t="str">
        <f t="shared" si="5"/>
        <v/>
      </c>
    </row>
    <row r="130" spans="1:17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6" t="str">
        <f>IF(OR(E130="",F130=""),"",2*6371*ASIN(MIN(1,SQRT(SIN(RADIANS((IF(H130="",Setup!$B$9,H130)-E130)/2))^2+COS(RADIANS(E130))*COS(RADIANS(IF(H130="",Setup!$B$9,H130)))*SIN(RADIANS((IF(I130="",Setup!$B$10,I130)-F130)/2))^2))))</f>
        <v/>
      </c>
      <c r="N130" s="6">
        <f t="shared" ref="N130:N193" si="6">IF(K130="Return",2,1)</f>
        <v>1</v>
      </c>
      <c r="O130" s="6" t="str">
        <f t="shared" ref="O130:O193" si="7">IF(M130="","",M130*N130*IF(L130="",1,L130))</f>
        <v/>
      </c>
      <c r="P130" s="6" t="str">
        <f>IFERROR(VLOOKUP(J130,Factors!$A$4:$C$12,3,FALSE),"")</f>
        <v/>
      </c>
      <c r="Q130" s="6" t="str">
        <f t="shared" ref="Q130:Q193" si="8">IF(OR(O130="",P130=""),"",O130*P130)</f>
        <v/>
      </c>
    </row>
    <row r="131" spans="1:17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6" t="str">
        <f>IF(OR(E131="",F131=""),"",2*6371*ASIN(MIN(1,SQRT(SIN(RADIANS((IF(H131="",Setup!$B$9,H131)-E131)/2))^2+COS(RADIANS(E131))*COS(RADIANS(IF(H131="",Setup!$B$9,H131)))*SIN(RADIANS((IF(I131="",Setup!$B$10,I131)-F131)/2))^2))))</f>
        <v/>
      </c>
      <c r="N131" s="6">
        <f t="shared" si="6"/>
        <v>1</v>
      </c>
      <c r="O131" s="6" t="str">
        <f t="shared" si="7"/>
        <v/>
      </c>
      <c r="P131" s="6" t="str">
        <f>IFERROR(VLOOKUP(J131,Factors!$A$4:$C$12,3,FALSE),"")</f>
        <v/>
      </c>
      <c r="Q131" s="6" t="str">
        <f t="shared" si="8"/>
        <v/>
      </c>
    </row>
    <row r="132" spans="1:17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6" t="str">
        <f>IF(OR(E132="",F132=""),"",2*6371*ASIN(MIN(1,SQRT(SIN(RADIANS((IF(H132="",Setup!$B$9,H132)-E132)/2))^2+COS(RADIANS(E132))*COS(RADIANS(IF(H132="",Setup!$B$9,H132)))*SIN(RADIANS((IF(I132="",Setup!$B$10,I132)-F132)/2))^2))))</f>
        <v/>
      </c>
      <c r="N132" s="6">
        <f t="shared" si="6"/>
        <v>1</v>
      </c>
      <c r="O132" s="6" t="str">
        <f t="shared" si="7"/>
        <v/>
      </c>
      <c r="P132" s="6" t="str">
        <f>IFERROR(VLOOKUP(J132,Factors!$A$4:$C$12,3,FALSE),"")</f>
        <v/>
      </c>
      <c r="Q132" s="6" t="str">
        <f t="shared" si="8"/>
        <v/>
      </c>
    </row>
    <row r="133" spans="1:17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6" t="str">
        <f>IF(OR(E133="",F133=""),"",2*6371*ASIN(MIN(1,SQRT(SIN(RADIANS((IF(H133="",Setup!$B$9,H133)-E133)/2))^2+COS(RADIANS(E133))*COS(RADIANS(IF(H133="",Setup!$B$9,H133)))*SIN(RADIANS((IF(I133="",Setup!$B$10,I133)-F133)/2))^2))))</f>
        <v/>
      </c>
      <c r="N133" s="6">
        <f t="shared" si="6"/>
        <v>1</v>
      </c>
      <c r="O133" s="6" t="str">
        <f t="shared" si="7"/>
        <v/>
      </c>
      <c r="P133" s="6" t="str">
        <f>IFERROR(VLOOKUP(J133,Factors!$A$4:$C$12,3,FALSE),"")</f>
        <v/>
      </c>
      <c r="Q133" s="6" t="str">
        <f t="shared" si="8"/>
        <v/>
      </c>
    </row>
    <row r="134" spans="1:17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6" t="str">
        <f>IF(OR(E134="",F134=""),"",2*6371*ASIN(MIN(1,SQRT(SIN(RADIANS((IF(H134="",Setup!$B$9,H134)-E134)/2))^2+COS(RADIANS(E134))*COS(RADIANS(IF(H134="",Setup!$B$9,H134)))*SIN(RADIANS((IF(I134="",Setup!$B$10,I134)-F134)/2))^2))))</f>
        <v/>
      </c>
      <c r="N134" s="6">
        <f t="shared" si="6"/>
        <v>1</v>
      </c>
      <c r="O134" s="6" t="str">
        <f t="shared" si="7"/>
        <v/>
      </c>
      <c r="P134" s="6" t="str">
        <f>IFERROR(VLOOKUP(J134,Factors!$A$4:$C$12,3,FALSE),"")</f>
        <v/>
      </c>
      <c r="Q134" s="6" t="str">
        <f t="shared" si="8"/>
        <v/>
      </c>
    </row>
    <row r="135" spans="1:17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6" t="str">
        <f>IF(OR(E135="",F135=""),"",2*6371*ASIN(MIN(1,SQRT(SIN(RADIANS((IF(H135="",Setup!$B$9,H135)-E135)/2))^2+COS(RADIANS(E135))*COS(RADIANS(IF(H135="",Setup!$B$9,H135)))*SIN(RADIANS((IF(I135="",Setup!$B$10,I135)-F135)/2))^2))))</f>
        <v/>
      </c>
      <c r="N135" s="6">
        <f t="shared" si="6"/>
        <v>1</v>
      </c>
      <c r="O135" s="6" t="str">
        <f t="shared" si="7"/>
        <v/>
      </c>
      <c r="P135" s="6" t="str">
        <f>IFERROR(VLOOKUP(J135,Factors!$A$4:$C$12,3,FALSE),"")</f>
        <v/>
      </c>
      <c r="Q135" s="6" t="str">
        <f t="shared" si="8"/>
        <v/>
      </c>
    </row>
    <row r="136" spans="1:17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6" t="str">
        <f>IF(OR(E136="",F136=""),"",2*6371*ASIN(MIN(1,SQRT(SIN(RADIANS((IF(H136="",Setup!$B$9,H136)-E136)/2))^2+COS(RADIANS(E136))*COS(RADIANS(IF(H136="",Setup!$B$9,H136)))*SIN(RADIANS((IF(I136="",Setup!$B$10,I136)-F136)/2))^2))))</f>
        <v/>
      </c>
      <c r="N136" s="6">
        <f t="shared" si="6"/>
        <v>1</v>
      </c>
      <c r="O136" s="6" t="str">
        <f t="shared" si="7"/>
        <v/>
      </c>
      <c r="P136" s="6" t="str">
        <f>IFERROR(VLOOKUP(J136,Factors!$A$4:$C$12,3,FALSE),"")</f>
        <v/>
      </c>
      <c r="Q136" s="6" t="str">
        <f t="shared" si="8"/>
        <v/>
      </c>
    </row>
    <row r="137" spans="1:1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6" t="str">
        <f>IF(OR(E137="",F137=""),"",2*6371*ASIN(MIN(1,SQRT(SIN(RADIANS((IF(H137="",Setup!$B$9,H137)-E137)/2))^2+COS(RADIANS(E137))*COS(RADIANS(IF(H137="",Setup!$B$9,H137)))*SIN(RADIANS((IF(I137="",Setup!$B$10,I137)-F137)/2))^2))))</f>
        <v/>
      </c>
      <c r="N137" s="6">
        <f t="shared" si="6"/>
        <v>1</v>
      </c>
      <c r="O137" s="6" t="str">
        <f t="shared" si="7"/>
        <v/>
      </c>
      <c r="P137" s="6" t="str">
        <f>IFERROR(VLOOKUP(J137,Factors!$A$4:$C$12,3,FALSE),"")</f>
        <v/>
      </c>
      <c r="Q137" s="6" t="str">
        <f t="shared" si="8"/>
        <v/>
      </c>
    </row>
    <row r="138" spans="1:17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6" t="str">
        <f>IF(OR(E138="",F138=""),"",2*6371*ASIN(MIN(1,SQRT(SIN(RADIANS((IF(H138="",Setup!$B$9,H138)-E138)/2))^2+COS(RADIANS(E138))*COS(RADIANS(IF(H138="",Setup!$B$9,H138)))*SIN(RADIANS((IF(I138="",Setup!$B$10,I138)-F138)/2))^2))))</f>
        <v/>
      </c>
      <c r="N138" s="6">
        <f t="shared" si="6"/>
        <v>1</v>
      </c>
      <c r="O138" s="6" t="str">
        <f t="shared" si="7"/>
        <v/>
      </c>
      <c r="P138" s="6" t="str">
        <f>IFERROR(VLOOKUP(J138,Factors!$A$4:$C$12,3,FALSE),"")</f>
        <v/>
      </c>
      <c r="Q138" s="6" t="str">
        <f t="shared" si="8"/>
        <v/>
      </c>
    </row>
    <row r="139" spans="1:17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6" t="str">
        <f>IF(OR(E139="",F139=""),"",2*6371*ASIN(MIN(1,SQRT(SIN(RADIANS((IF(H139="",Setup!$B$9,H139)-E139)/2))^2+COS(RADIANS(E139))*COS(RADIANS(IF(H139="",Setup!$B$9,H139)))*SIN(RADIANS((IF(I139="",Setup!$B$10,I139)-F139)/2))^2))))</f>
        <v/>
      </c>
      <c r="N139" s="6">
        <f t="shared" si="6"/>
        <v>1</v>
      </c>
      <c r="O139" s="6" t="str">
        <f t="shared" si="7"/>
        <v/>
      </c>
      <c r="P139" s="6" t="str">
        <f>IFERROR(VLOOKUP(J139,Factors!$A$4:$C$12,3,FALSE),"")</f>
        <v/>
      </c>
      <c r="Q139" s="6" t="str">
        <f t="shared" si="8"/>
        <v/>
      </c>
    </row>
    <row r="140" spans="1:17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6" t="str">
        <f>IF(OR(E140="",F140=""),"",2*6371*ASIN(MIN(1,SQRT(SIN(RADIANS((IF(H140="",Setup!$B$9,H140)-E140)/2))^2+COS(RADIANS(E140))*COS(RADIANS(IF(H140="",Setup!$B$9,H140)))*SIN(RADIANS((IF(I140="",Setup!$B$10,I140)-F140)/2))^2))))</f>
        <v/>
      </c>
      <c r="N140" s="6">
        <f t="shared" si="6"/>
        <v>1</v>
      </c>
      <c r="O140" s="6" t="str">
        <f t="shared" si="7"/>
        <v/>
      </c>
      <c r="P140" s="6" t="str">
        <f>IFERROR(VLOOKUP(J140,Factors!$A$4:$C$12,3,FALSE),"")</f>
        <v/>
      </c>
      <c r="Q140" s="6" t="str">
        <f t="shared" si="8"/>
        <v/>
      </c>
    </row>
    <row r="141" spans="1:17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6" t="str">
        <f>IF(OR(E141="",F141=""),"",2*6371*ASIN(MIN(1,SQRT(SIN(RADIANS((IF(H141="",Setup!$B$9,H141)-E141)/2))^2+COS(RADIANS(E141))*COS(RADIANS(IF(H141="",Setup!$B$9,H141)))*SIN(RADIANS((IF(I141="",Setup!$B$10,I141)-F141)/2))^2))))</f>
        <v/>
      </c>
      <c r="N141" s="6">
        <f t="shared" si="6"/>
        <v>1</v>
      </c>
      <c r="O141" s="6" t="str">
        <f t="shared" si="7"/>
        <v/>
      </c>
      <c r="P141" s="6" t="str">
        <f>IFERROR(VLOOKUP(J141,Factors!$A$4:$C$12,3,FALSE),"")</f>
        <v/>
      </c>
      <c r="Q141" s="6" t="str">
        <f t="shared" si="8"/>
        <v/>
      </c>
    </row>
    <row r="142" spans="1:17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6" t="str">
        <f>IF(OR(E142="",F142=""),"",2*6371*ASIN(MIN(1,SQRT(SIN(RADIANS((IF(H142="",Setup!$B$9,H142)-E142)/2))^2+COS(RADIANS(E142))*COS(RADIANS(IF(H142="",Setup!$B$9,H142)))*SIN(RADIANS((IF(I142="",Setup!$B$10,I142)-F142)/2))^2))))</f>
        <v/>
      </c>
      <c r="N142" s="6">
        <f t="shared" si="6"/>
        <v>1</v>
      </c>
      <c r="O142" s="6" t="str">
        <f t="shared" si="7"/>
        <v/>
      </c>
      <c r="P142" s="6" t="str">
        <f>IFERROR(VLOOKUP(J142,Factors!$A$4:$C$12,3,FALSE),"")</f>
        <v/>
      </c>
      <c r="Q142" s="6" t="str">
        <f t="shared" si="8"/>
        <v/>
      </c>
    </row>
    <row r="143" spans="1:17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6" t="str">
        <f>IF(OR(E143="",F143=""),"",2*6371*ASIN(MIN(1,SQRT(SIN(RADIANS((IF(H143="",Setup!$B$9,H143)-E143)/2))^2+COS(RADIANS(E143))*COS(RADIANS(IF(H143="",Setup!$B$9,H143)))*SIN(RADIANS((IF(I143="",Setup!$B$10,I143)-F143)/2))^2))))</f>
        <v/>
      </c>
      <c r="N143" s="6">
        <f t="shared" si="6"/>
        <v>1</v>
      </c>
      <c r="O143" s="6" t="str">
        <f t="shared" si="7"/>
        <v/>
      </c>
      <c r="P143" s="6" t="str">
        <f>IFERROR(VLOOKUP(J143,Factors!$A$4:$C$12,3,FALSE),"")</f>
        <v/>
      </c>
      <c r="Q143" s="6" t="str">
        <f t="shared" si="8"/>
        <v/>
      </c>
    </row>
    <row r="144" spans="1:17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6" t="str">
        <f>IF(OR(E144="",F144=""),"",2*6371*ASIN(MIN(1,SQRT(SIN(RADIANS((IF(H144="",Setup!$B$9,H144)-E144)/2))^2+COS(RADIANS(E144))*COS(RADIANS(IF(H144="",Setup!$B$9,H144)))*SIN(RADIANS((IF(I144="",Setup!$B$10,I144)-F144)/2))^2))))</f>
        <v/>
      </c>
      <c r="N144" s="6">
        <f t="shared" si="6"/>
        <v>1</v>
      </c>
      <c r="O144" s="6" t="str">
        <f t="shared" si="7"/>
        <v/>
      </c>
      <c r="P144" s="6" t="str">
        <f>IFERROR(VLOOKUP(J144,Factors!$A$4:$C$12,3,FALSE),"")</f>
        <v/>
      </c>
      <c r="Q144" s="6" t="str">
        <f t="shared" si="8"/>
        <v/>
      </c>
    </row>
    <row r="145" spans="1:17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6" t="str">
        <f>IF(OR(E145="",F145=""),"",2*6371*ASIN(MIN(1,SQRT(SIN(RADIANS((IF(H145="",Setup!$B$9,H145)-E145)/2))^2+COS(RADIANS(E145))*COS(RADIANS(IF(H145="",Setup!$B$9,H145)))*SIN(RADIANS((IF(I145="",Setup!$B$10,I145)-F145)/2))^2))))</f>
        <v/>
      </c>
      <c r="N145" s="6">
        <f t="shared" si="6"/>
        <v>1</v>
      </c>
      <c r="O145" s="6" t="str">
        <f t="shared" si="7"/>
        <v/>
      </c>
      <c r="P145" s="6" t="str">
        <f>IFERROR(VLOOKUP(J145,Factors!$A$4:$C$12,3,FALSE),"")</f>
        <v/>
      </c>
      <c r="Q145" s="6" t="str">
        <f t="shared" si="8"/>
        <v/>
      </c>
    </row>
    <row r="146" spans="1:17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6" t="str">
        <f>IF(OR(E146="",F146=""),"",2*6371*ASIN(MIN(1,SQRT(SIN(RADIANS((IF(H146="",Setup!$B$9,H146)-E146)/2))^2+COS(RADIANS(E146))*COS(RADIANS(IF(H146="",Setup!$B$9,H146)))*SIN(RADIANS((IF(I146="",Setup!$B$10,I146)-F146)/2))^2))))</f>
        <v/>
      </c>
      <c r="N146" s="6">
        <f t="shared" si="6"/>
        <v>1</v>
      </c>
      <c r="O146" s="6" t="str">
        <f t="shared" si="7"/>
        <v/>
      </c>
      <c r="P146" s="6" t="str">
        <f>IFERROR(VLOOKUP(J146,Factors!$A$4:$C$12,3,FALSE),"")</f>
        <v/>
      </c>
      <c r="Q146" s="6" t="str">
        <f t="shared" si="8"/>
        <v/>
      </c>
    </row>
    <row r="147" spans="1:1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6" t="str">
        <f>IF(OR(E147="",F147=""),"",2*6371*ASIN(MIN(1,SQRT(SIN(RADIANS((IF(H147="",Setup!$B$9,H147)-E147)/2))^2+COS(RADIANS(E147))*COS(RADIANS(IF(H147="",Setup!$B$9,H147)))*SIN(RADIANS((IF(I147="",Setup!$B$10,I147)-F147)/2))^2))))</f>
        <v/>
      </c>
      <c r="N147" s="6">
        <f t="shared" si="6"/>
        <v>1</v>
      </c>
      <c r="O147" s="6" t="str">
        <f t="shared" si="7"/>
        <v/>
      </c>
      <c r="P147" s="6" t="str">
        <f>IFERROR(VLOOKUP(J147,Factors!$A$4:$C$12,3,FALSE),"")</f>
        <v/>
      </c>
      <c r="Q147" s="6" t="str">
        <f t="shared" si="8"/>
        <v/>
      </c>
    </row>
    <row r="148" spans="1:17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6" t="str">
        <f>IF(OR(E148="",F148=""),"",2*6371*ASIN(MIN(1,SQRT(SIN(RADIANS((IF(H148="",Setup!$B$9,H148)-E148)/2))^2+COS(RADIANS(E148))*COS(RADIANS(IF(H148="",Setup!$B$9,H148)))*SIN(RADIANS((IF(I148="",Setup!$B$10,I148)-F148)/2))^2))))</f>
        <v/>
      </c>
      <c r="N148" s="6">
        <f t="shared" si="6"/>
        <v>1</v>
      </c>
      <c r="O148" s="6" t="str">
        <f t="shared" si="7"/>
        <v/>
      </c>
      <c r="P148" s="6" t="str">
        <f>IFERROR(VLOOKUP(J148,Factors!$A$4:$C$12,3,FALSE),"")</f>
        <v/>
      </c>
      <c r="Q148" s="6" t="str">
        <f t="shared" si="8"/>
        <v/>
      </c>
    </row>
    <row r="149" spans="1:17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6" t="str">
        <f>IF(OR(E149="",F149=""),"",2*6371*ASIN(MIN(1,SQRT(SIN(RADIANS((IF(H149="",Setup!$B$9,H149)-E149)/2))^2+COS(RADIANS(E149))*COS(RADIANS(IF(H149="",Setup!$B$9,H149)))*SIN(RADIANS((IF(I149="",Setup!$B$10,I149)-F149)/2))^2))))</f>
        <v/>
      </c>
      <c r="N149" s="6">
        <f t="shared" si="6"/>
        <v>1</v>
      </c>
      <c r="O149" s="6" t="str">
        <f t="shared" si="7"/>
        <v/>
      </c>
      <c r="P149" s="6" t="str">
        <f>IFERROR(VLOOKUP(J149,Factors!$A$4:$C$12,3,FALSE),"")</f>
        <v/>
      </c>
      <c r="Q149" s="6" t="str">
        <f t="shared" si="8"/>
        <v/>
      </c>
    </row>
    <row r="150" spans="1:17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6" t="str">
        <f>IF(OR(E150="",F150=""),"",2*6371*ASIN(MIN(1,SQRT(SIN(RADIANS((IF(H150="",Setup!$B$9,H150)-E150)/2))^2+COS(RADIANS(E150))*COS(RADIANS(IF(H150="",Setup!$B$9,H150)))*SIN(RADIANS((IF(I150="",Setup!$B$10,I150)-F150)/2))^2))))</f>
        <v/>
      </c>
      <c r="N150" s="6">
        <f t="shared" si="6"/>
        <v>1</v>
      </c>
      <c r="O150" s="6" t="str">
        <f t="shared" si="7"/>
        <v/>
      </c>
      <c r="P150" s="6" t="str">
        <f>IFERROR(VLOOKUP(J150,Factors!$A$4:$C$12,3,FALSE),"")</f>
        <v/>
      </c>
      <c r="Q150" s="6" t="str">
        <f t="shared" si="8"/>
        <v/>
      </c>
    </row>
    <row r="151" spans="1:17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6" t="str">
        <f>IF(OR(E151="",F151=""),"",2*6371*ASIN(MIN(1,SQRT(SIN(RADIANS((IF(H151="",Setup!$B$9,H151)-E151)/2))^2+COS(RADIANS(E151))*COS(RADIANS(IF(H151="",Setup!$B$9,H151)))*SIN(RADIANS((IF(I151="",Setup!$B$10,I151)-F151)/2))^2))))</f>
        <v/>
      </c>
      <c r="N151" s="6">
        <f t="shared" si="6"/>
        <v>1</v>
      </c>
      <c r="O151" s="6" t="str">
        <f t="shared" si="7"/>
        <v/>
      </c>
      <c r="P151" s="6" t="str">
        <f>IFERROR(VLOOKUP(J151,Factors!$A$4:$C$12,3,FALSE),"")</f>
        <v/>
      </c>
      <c r="Q151" s="6" t="str">
        <f t="shared" si="8"/>
        <v/>
      </c>
    </row>
    <row r="152" spans="1:17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6" t="str">
        <f>IF(OR(E152="",F152=""),"",2*6371*ASIN(MIN(1,SQRT(SIN(RADIANS((IF(H152="",Setup!$B$9,H152)-E152)/2))^2+COS(RADIANS(E152))*COS(RADIANS(IF(H152="",Setup!$B$9,H152)))*SIN(RADIANS((IF(I152="",Setup!$B$10,I152)-F152)/2))^2))))</f>
        <v/>
      </c>
      <c r="N152" s="6">
        <f t="shared" si="6"/>
        <v>1</v>
      </c>
      <c r="O152" s="6" t="str">
        <f t="shared" si="7"/>
        <v/>
      </c>
      <c r="P152" s="6" t="str">
        <f>IFERROR(VLOOKUP(J152,Factors!$A$4:$C$12,3,FALSE),"")</f>
        <v/>
      </c>
      <c r="Q152" s="6" t="str">
        <f t="shared" si="8"/>
        <v/>
      </c>
    </row>
    <row r="153" spans="1:17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6" t="str">
        <f>IF(OR(E153="",F153=""),"",2*6371*ASIN(MIN(1,SQRT(SIN(RADIANS((IF(H153="",Setup!$B$9,H153)-E153)/2))^2+COS(RADIANS(E153))*COS(RADIANS(IF(H153="",Setup!$B$9,H153)))*SIN(RADIANS((IF(I153="",Setup!$B$10,I153)-F153)/2))^2))))</f>
        <v/>
      </c>
      <c r="N153" s="6">
        <f t="shared" si="6"/>
        <v>1</v>
      </c>
      <c r="O153" s="6" t="str">
        <f t="shared" si="7"/>
        <v/>
      </c>
      <c r="P153" s="6" t="str">
        <f>IFERROR(VLOOKUP(J153,Factors!$A$4:$C$12,3,FALSE),"")</f>
        <v/>
      </c>
      <c r="Q153" s="6" t="str">
        <f t="shared" si="8"/>
        <v/>
      </c>
    </row>
    <row r="154" spans="1:17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6" t="str">
        <f>IF(OR(E154="",F154=""),"",2*6371*ASIN(MIN(1,SQRT(SIN(RADIANS((IF(H154="",Setup!$B$9,H154)-E154)/2))^2+COS(RADIANS(E154))*COS(RADIANS(IF(H154="",Setup!$B$9,H154)))*SIN(RADIANS((IF(I154="",Setup!$B$10,I154)-F154)/2))^2))))</f>
        <v/>
      </c>
      <c r="N154" s="6">
        <f t="shared" si="6"/>
        <v>1</v>
      </c>
      <c r="O154" s="6" t="str">
        <f t="shared" si="7"/>
        <v/>
      </c>
      <c r="P154" s="6" t="str">
        <f>IFERROR(VLOOKUP(J154,Factors!$A$4:$C$12,3,FALSE),"")</f>
        <v/>
      </c>
      <c r="Q154" s="6" t="str">
        <f t="shared" si="8"/>
        <v/>
      </c>
    </row>
    <row r="155" spans="1:17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6" t="str">
        <f>IF(OR(E155="",F155=""),"",2*6371*ASIN(MIN(1,SQRT(SIN(RADIANS((IF(H155="",Setup!$B$9,H155)-E155)/2))^2+COS(RADIANS(E155))*COS(RADIANS(IF(H155="",Setup!$B$9,H155)))*SIN(RADIANS((IF(I155="",Setup!$B$10,I155)-F155)/2))^2))))</f>
        <v/>
      </c>
      <c r="N155" s="6">
        <f t="shared" si="6"/>
        <v>1</v>
      </c>
      <c r="O155" s="6" t="str">
        <f t="shared" si="7"/>
        <v/>
      </c>
      <c r="P155" s="6" t="str">
        <f>IFERROR(VLOOKUP(J155,Factors!$A$4:$C$12,3,FALSE),"")</f>
        <v/>
      </c>
      <c r="Q155" s="6" t="str">
        <f t="shared" si="8"/>
        <v/>
      </c>
    </row>
    <row r="156" spans="1:17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6" t="str">
        <f>IF(OR(E156="",F156=""),"",2*6371*ASIN(MIN(1,SQRT(SIN(RADIANS((IF(H156="",Setup!$B$9,H156)-E156)/2))^2+COS(RADIANS(E156))*COS(RADIANS(IF(H156="",Setup!$B$9,H156)))*SIN(RADIANS((IF(I156="",Setup!$B$10,I156)-F156)/2))^2))))</f>
        <v/>
      </c>
      <c r="N156" s="6">
        <f t="shared" si="6"/>
        <v>1</v>
      </c>
      <c r="O156" s="6" t="str">
        <f t="shared" si="7"/>
        <v/>
      </c>
      <c r="P156" s="6" t="str">
        <f>IFERROR(VLOOKUP(J156,Factors!$A$4:$C$12,3,FALSE),"")</f>
        <v/>
      </c>
      <c r="Q156" s="6" t="str">
        <f t="shared" si="8"/>
        <v/>
      </c>
    </row>
    <row r="157" spans="1:1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6" t="str">
        <f>IF(OR(E157="",F157=""),"",2*6371*ASIN(MIN(1,SQRT(SIN(RADIANS((IF(H157="",Setup!$B$9,H157)-E157)/2))^2+COS(RADIANS(E157))*COS(RADIANS(IF(H157="",Setup!$B$9,H157)))*SIN(RADIANS((IF(I157="",Setup!$B$10,I157)-F157)/2))^2))))</f>
        <v/>
      </c>
      <c r="N157" s="6">
        <f t="shared" si="6"/>
        <v>1</v>
      </c>
      <c r="O157" s="6" t="str">
        <f t="shared" si="7"/>
        <v/>
      </c>
      <c r="P157" s="6" t="str">
        <f>IFERROR(VLOOKUP(J157,Factors!$A$4:$C$12,3,FALSE),"")</f>
        <v/>
      </c>
      <c r="Q157" s="6" t="str">
        <f t="shared" si="8"/>
        <v/>
      </c>
    </row>
    <row r="158" spans="1:17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6" t="str">
        <f>IF(OR(E158="",F158=""),"",2*6371*ASIN(MIN(1,SQRT(SIN(RADIANS((IF(H158="",Setup!$B$9,H158)-E158)/2))^2+COS(RADIANS(E158))*COS(RADIANS(IF(H158="",Setup!$B$9,H158)))*SIN(RADIANS((IF(I158="",Setup!$B$10,I158)-F158)/2))^2))))</f>
        <v/>
      </c>
      <c r="N158" s="6">
        <f t="shared" si="6"/>
        <v>1</v>
      </c>
      <c r="O158" s="6" t="str">
        <f t="shared" si="7"/>
        <v/>
      </c>
      <c r="P158" s="6" t="str">
        <f>IFERROR(VLOOKUP(J158,Factors!$A$4:$C$12,3,FALSE),"")</f>
        <v/>
      </c>
      <c r="Q158" s="6" t="str">
        <f t="shared" si="8"/>
        <v/>
      </c>
    </row>
    <row r="159" spans="1:17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6" t="str">
        <f>IF(OR(E159="",F159=""),"",2*6371*ASIN(MIN(1,SQRT(SIN(RADIANS((IF(H159="",Setup!$B$9,H159)-E159)/2))^2+COS(RADIANS(E159))*COS(RADIANS(IF(H159="",Setup!$B$9,H159)))*SIN(RADIANS((IF(I159="",Setup!$B$10,I159)-F159)/2))^2))))</f>
        <v/>
      </c>
      <c r="N159" s="6">
        <f t="shared" si="6"/>
        <v>1</v>
      </c>
      <c r="O159" s="6" t="str">
        <f t="shared" si="7"/>
        <v/>
      </c>
      <c r="P159" s="6" t="str">
        <f>IFERROR(VLOOKUP(J159,Factors!$A$4:$C$12,3,FALSE),"")</f>
        <v/>
      </c>
      <c r="Q159" s="6" t="str">
        <f t="shared" si="8"/>
        <v/>
      </c>
    </row>
    <row r="160" spans="1:17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6" t="str">
        <f>IF(OR(E160="",F160=""),"",2*6371*ASIN(MIN(1,SQRT(SIN(RADIANS((IF(H160="",Setup!$B$9,H160)-E160)/2))^2+COS(RADIANS(E160))*COS(RADIANS(IF(H160="",Setup!$B$9,H160)))*SIN(RADIANS((IF(I160="",Setup!$B$10,I160)-F160)/2))^2))))</f>
        <v/>
      </c>
      <c r="N160" s="6">
        <f t="shared" si="6"/>
        <v>1</v>
      </c>
      <c r="O160" s="6" t="str">
        <f t="shared" si="7"/>
        <v/>
      </c>
      <c r="P160" s="6" t="str">
        <f>IFERROR(VLOOKUP(J160,Factors!$A$4:$C$12,3,FALSE),"")</f>
        <v/>
      </c>
      <c r="Q160" s="6" t="str">
        <f t="shared" si="8"/>
        <v/>
      </c>
    </row>
    <row r="161" spans="1:17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6" t="str">
        <f>IF(OR(E161="",F161=""),"",2*6371*ASIN(MIN(1,SQRT(SIN(RADIANS((IF(H161="",Setup!$B$9,H161)-E161)/2))^2+COS(RADIANS(E161))*COS(RADIANS(IF(H161="",Setup!$B$9,H161)))*SIN(RADIANS((IF(I161="",Setup!$B$10,I161)-F161)/2))^2))))</f>
        <v/>
      </c>
      <c r="N161" s="6">
        <f t="shared" si="6"/>
        <v>1</v>
      </c>
      <c r="O161" s="6" t="str">
        <f t="shared" si="7"/>
        <v/>
      </c>
      <c r="P161" s="6" t="str">
        <f>IFERROR(VLOOKUP(J161,Factors!$A$4:$C$12,3,FALSE),"")</f>
        <v/>
      </c>
      <c r="Q161" s="6" t="str">
        <f t="shared" si="8"/>
        <v/>
      </c>
    </row>
    <row r="162" spans="1:17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6" t="str">
        <f>IF(OR(E162="",F162=""),"",2*6371*ASIN(MIN(1,SQRT(SIN(RADIANS((IF(H162="",Setup!$B$9,H162)-E162)/2))^2+COS(RADIANS(E162))*COS(RADIANS(IF(H162="",Setup!$B$9,H162)))*SIN(RADIANS((IF(I162="",Setup!$B$10,I162)-F162)/2))^2))))</f>
        <v/>
      </c>
      <c r="N162" s="6">
        <f t="shared" si="6"/>
        <v>1</v>
      </c>
      <c r="O162" s="6" t="str">
        <f t="shared" si="7"/>
        <v/>
      </c>
      <c r="P162" s="6" t="str">
        <f>IFERROR(VLOOKUP(J162,Factors!$A$4:$C$12,3,FALSE),"")</f>
        <v/>
      </c>
      <c r="Q162" s="6" t="str">
        <f t="shared" si="8"/>
        <v/>
      </c>
    </row>
    <row r="163" spans="1:17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6" t="str">
        <f>IF(OR(E163="",F163=""),"",2*6371*ASIN(MIN(1,SQRT(SIN(RADIANS((IF(H163="",Setup!$B$9,H163)-E163)/2))^2+COS(RADIANS(E163))*COS(RADIANS(IF(H163="",Setup!$B$9,H163)))*SIN(RADIANS((IF(I163="",Setup!$B$10,I163)-F163)/2))^2))))</f>
        <v/>
      </c>
      <c r="N163" s="6">
        <f t="shared" si="6"/>
        <v>1</v>
      </c>
      <c r="O163" s="6" t="str">
        <f t="shared" si="7"/>
        <v/>
      </c>
      <c r="P163" s="6" t="str">
        <f>IFERROR(VLOOKUP(J163,Factors!$A$4:$C$12,3,FALSE),"")</f>
        <v/>
      </c>
      <c r="Q163" s="6" t="str">
        <f t="shared" si="8"/>
        <v/>
      </c>
    </row>
    <row r="164" spans="1:17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6" t="str">
        <f>IF(OR(E164="",F164=""),"",2*6371*ASIN(MIN(1,SQRT(SIN(RADIANS((IF(H164="",Setup!$B$9,H164)-E164)/2))^2+COS(RADIANS(E164))*COS(RADIANS(IF(H164="",Setup!$B$9,H164)))*SIN(RADIANS((IF(I164="",Setup!$B$10,I164)-F164)/2))^2))))</f>
        <v/>
      </c>
      <c r="N164" s="6">
        <f t="shared" si="6"/>
        <v>1</v>
      </c>
      <c r="O164" s="6" t="str">
        <f t="shared" si="7"/>
        <v/>
      </c>
      <c r="P164" s="6" t="str">
        <f>IFERROR(VLOOKUP(J164,Factors!$A$4:$C$12,3,FALSE),"")</f>
        <v/>
      </c>
      <c r="Q164" s="6" t="str">
        <f t="shared" si="8"/>
        <v/>
      </c>
    </row>
    <row r="165" spans="1:17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6" t="str">
        <f>IF(OR(E165="",F165=""),"",2*6371*ASIN(MIN(1,SQRT(SIN(RADIANS((IF(H165="",Setup!$B$9,H165)-E165)/2))^2+COS(RADIANS(E165))*COS(RADIANS(IF(H165="",Setup!$B$9,H165)))*SIN(RADIANS((IF(I165="",Setup!$B$10,I165)-F165)/2))^2))))</f>
        <v/>
      </c>
      <c r="N165" s="6">
        <f t="shared" si="6"/>
        <v>1</v>
      </c>
      <c r="O165" s="6" t="str">
        <f t="shared" si="7"/>
        <v/>
      </c>
      <c r="P165" s="6" t="str">
        <f>IFERROR(VLOOKUP(J165,Factors!$A$4:$C$12,3,FALSE),"")</f>
        <v/>
      </c>
      <c r="Q165" s="6" t="str">
        <f t="shared" si="8"/>
        <v/>
      </c>
    </row>
    <row r="166" spans="1:17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6" t="str">
        <f>IF(OR(E166="",F166=""),"",2*6371*ASIN(MIN(1,SQRT(SIN(RADIANS((IF(H166="",Setup!$B$9,H166)-E166)/2))^2+COS(RADIANS(E166))*COS(RADIANS(IF(H166="",Setup!$B$9,H166)))*SIN(RADIANS((IF(I166="",Setup!$B$10,I166)-F166)/2))^2))))</f>
        <v/>
      </c>
      <c r="N166" s="6">
        <f t="shared" si="6"/>
        <v>1</v>
      </c>
      <c r="O166" s="6" t="str">
        <f t="shared" si="7"/>
        <v/>
      </c>
      <c r="P166" s="6" t="str">
        <f>IFERROR(VLOOKUP(J166,Factors!$A$4:$C$12,3,FALSE),"")</f>
        <v/>
      </c>
      <c r="Q166" s="6" t="str">
        <f t="shared" si="8"/>
        <v/>
      </c>
    </row>
    <row r="167" spans="1:1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6" t="str">
        <f>IF(OR(E167="",F167=""),"",2*6371*ASIN(MIN(1,SQRT(SIN(RADIANS((IF(H167="",Setup!$B$9,H167)-E167)/2))^2+COS(RADIANS(E167))*COS(RADIANS(IF(H167="",Setup!$B$9,H167)))*SIN(RADIANS((IF(I167="",Setup!$B$10,I167)-F167)/2))^2))))</f>
        <v/>
      </c>
      <c r="N167" s="6">
        <f t="shared" si="6"/>
        <v>1</v>
      </c>
      <c r="O167" s="6" t="str">
        <f t="shared" si="7"/>
        <v/>
      </c>
      <c r="P167" s="6" t="str">
        <f>IFERROR(VLOOKUP(J167,Factors!$A$4:$C$12,3,FALSE),"")</f>
        <v/>
      </c>
      <c r="Q167" s="6" t="str">
        <f t="shared" si="8"/>
        <v/>
      </c>
    </row>
    <row r="168" spans="1:17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6" t="str">
        <f>IF(OR(E168="",F168=""),"",2*6371*ASIN(MIN(1,SQRT(SIN(RADIANS((IF(H168="",Setup!$B$9,H168)-E168)/2))^2+COS(RADIANS(E168))*COS(RADIANS(IF(H168="",Setup!$B$9,H168)))*SIN(RADIANS((IF(I168="",Setup!$B$10,I168)-F168)/2))^2))))</f>
        <v/>
      </c>
      <c r="N168" s="6">
        <f t="shared" si="6"/>
        <v>1</v>
      </c>
      <c r="O168" s="6" t="str">
        <f t="shared" si="7"/>
        <v/>
      </c>
      <c r="P168" s="6" t="str">
        <f>IFERROR(VLOOKUP(J168,Factors!$A$4:$C$12,3,FALSE),"")</f>
        <v/>
      </c>
      <c r="Q168" s="6" t="str">
        <f t="shared" si="8"/>
        <v/>
      </c>
    </row>
    <row r="169" spans="1:17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6" t="str">
        <f>IF(OR(E169="",F169=""),"",2*6371*ASIN(MIN(1,SQRT(SIN(RADIANS((IF(H169="",Setup!$B$9,H169)-E169)/2))^2+COS(RADIANS(E169))*COS(RADIANS(IF(H169="",Setup!$B$9,H169)))*SIN(RADIANS((IF(I169="",Setup!$B$10,I169)-F169)/2))^2))))</f>
        <v/>
      </c>
      <c r="N169" s="6">
        <f t="shared" si="6"/>
        <v>1</v>
      </c>
      <c r="O169" s="6" t="str">
        <f t="shared" si="7"/>
        <v/>
      </c>
      <c r="P169" s="6" t="str">
        <f>IFERROR(VLOOKUP(J169,Factors!$A$4:$C$12,3,FALSE),"")</f>
        <v/>
      </c>
      <c r="Q169" s="6" t="str">
        <f t="shared" si="8"/>
        <v/>
      </c>
    </row>
    <row r="170" spans="1:17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6" t="str">
        <f>IF(OR(E170="",F170=""),"",2*6371*ASIN(MIN(1,SQRT(SIN(RADIANS((IF(H170="",Setup!$B$9,H170)-E170)/2))^2+COS(RADIANS(E170))*COS(RADIANS(IF(H170="",Setup!$B$9,H170)))*SIN(RADIANS((IF(I170="",Setup!$B$10,I170)-F170)/2))^2))))</f>
        <v/>
      </c>
      <c r="N170" s="6">
        <f t="shared" si="6"/>
        <v>1</v>
      </c>
      <c r="O170" s="6" t="str">
        <f t="shared" si="7"/>
        <v/>
      </c>
      <c r="P170" s="6" t="str">
        <f>IFERROR(VLOOKUP(J170,Factors!$A$4:$C$12,3,FALSE),"")</f>
        <v/>
      </c>
      <c r="Q170" s="6" t="str">
        <f t="shared" si="8"/>
        <v/>
      </c>
    </row>
    <row r="171" spans="1:17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6" t="str">
        <f>IF(OR(E171="",F171=""),"",2*6371*ASIN(MIN(1,SQRT(SIN(RADIANS((IF(H171="",Setup!$B$9,H171)-E171)/2))^2+COS(RADIANS(E171))*COS(RADIANS(IF(H171="",Setup!$B$9,H171)))*SIN(RADIANS((IF(I171="",Setup!$B$10,I171)-F171)/2))^2))))</f>
        <v/>
      </c>
      <c r="N171" s="6">
        <f t="shared" si="6"/>
        <v>1</v>
      </c>
      <c r="O171" s="6" t="str">
        <f t="shared" si="7"/>
        <v/>
      </c>
      <c r="P171" s="6" t="str">
        <f>IFERROR(VLOOKUP(J171,Factors!$A$4:$C$12,3,FALSE),"")</f>
        <v/>
      </c>
      <c r="Q171" s="6" t="str">
        <f t="shared" si="8"/>
        <v/>
      </c>
    </row>
    <row r="172" spans="1:17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6" t="str">
        <f>IF(OR(E172="",F172=""),"",2*6371*ASIN(MIN(1,SQRT(SIN(RADIANS((IF(H172="",Setup!$B$9,H172)-E172)/2))^2+COS(RADIANS(E172))*COS(RADIANS(IF(H172="",Setup!$B$9,H172)))*SIN(RADIANS((IF(I172="",Setup!$B$10,I172)-F172)/2))^2))))</f>
        <v/>
      </c>
      <c r="N172" s="6">
        <f t="shared" si="6"/>
        <v>1</v>
      </c>
      <c r="O172" s="6" t="str">
        <f t="shared" si="7"/>
        <v/>
      </c>
      <c r="P172" s="6" t="str">
        <f>IFERROR(VLOOKUP(J172,Factors!$A$4:$C$12,3,FALSE),"")</f>
        <v/>
      </c>
      <c r="Q172" s="6" t="str">
        <f t="shared" si="8"/>
        <v/>
      </c>
    </row>
    <row r="173" spans="1:17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6" t="str">
        <f>IF(OR(E173="",F173=""),"",2*6371*ASIN(MIN(1,SQRT(SIN(RADIANS((IF(H173="",Setup!$B$9,H173)-E173)/2))^2+COS(RADIANS(E173))*COS(RADIANS(IF(H173="",Setup!$B$9,H173)))*SIN(RADIANS((IF(I173="",Setup!$B$10,I173)-F173)/2))^2))))</f>
        <v/>
      </c>
      <c r="N173" s="6">
        <f t="shared" si="6"/>
        <v>1</v>
      </c>
      <c r="O173" s="6" t="str">
        <f t="shared" si="7"/>
        <v/>
      </c>
      <c r="P173" s="6" t="str">
        <f>IFERROR(VLOOKUP(J173,Factors!$A$4:$C$12,3,FALSE),"")</f>
        <v/>
      </c>
      <c r="Q173" s="6" t="str">
        <f t="shared" si="8"/>
        <v/>
      </c>
    </row>
    <row r="174" spans="1:17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6" t="str">
        <f>IF(OR(E174="",F174=""),"",2*6371*ASIN(MIN(1,SQRT(SIN(RADIANS((IF(H174="",Setup!$B$9,H174)-E174)/2))^2+COS(RADIANS(E174))*COS(RADIANS(IF(H174="",Setup!$B$9,H174)))*SIN(RADIANS((IF(I174="",Setup!$B$10,I174)-F174)/2))^2))))</f>
        <v/>
      </c>
      <c r="N174" s="6">
        <f t="shared" si="6"/>
        <v>1</v>
      </c>
      <c r="O174" s="6" t="str">
        <f t="shared" si="7"/>
        <v/>
      </c>
      <c r="P174" s="6" t="str">
        <f>IFERROR(VLOOKUP(J174,Factors!$A$4:$C$12,3,FALSE),"")</f>
        <v/>
      </c>
      <c r="Q174" s="6" t="str">
        <f t="shared" si="8"/>
        <v/>
      </c>
    </row>
    <row r="175" spans="1:17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6" t="str">
        <f>IF(OR(E175="",F175=""),"",2*6371*ASIN(MIN(1,SQRT(SIN(RADIANS((IF(H175="",Setup!$B$9,H175)-E175)/2))^2+COS(RADIANS(E175))*COS(RADIANS(IF(H175="",Setup!$B$9,H175)))*SIN(RADIANS((IF(I175="",Setup!$B$10,I175)-F175)/2))^2))))</f>
        <v/>
      </c>
      <c r="N175" s="6">
        <f t="shared" si="6"/>
        <v>1</v>
      </c>
      <c r="O175" s="6" t="str">
        <f t="shared" si="7"/>
        <v/>
      </c>
      <c r="P175" s="6" t="str">
        <f>IFERROR(VLOOKUP(J175,Factors!$A$4:$C$12,3,FALSE),"")</f>
        <v/>
      </c>
      <c r="Q175" s="6" t="str">
        <f t="shared" si="8"/>
        <v/>
      </c>
    </row>
    <row r="176" spans="1:17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6" t="str">
        <f>IF(OR(E176="",F176=""),"",2*6371*ASIN(MIN(1,SQRT(SIN(RADIANS((IF(H176="",Setup!$B$9,H176)-E176)/2))^2+COS(RADIANS(E176))*COS(RADIANS(IF(H176="",Setup!$B$9,H176)))*SIN(RADIANS((IF(I176="",Setup!$B$10,I176)-F176)/2))^2))))</f>
        <v/>
      </c>
      <c r="N176" s="6">
        <f t="shared" si="6"/>
        <v>1</v>
      </c>
      <c r="O176" s="6" t="str">
        <f t="shared" si="7"/>
        <v/>
      </c>
      <c r="P176" s="6" t="str">
        <f>IFERROR(VLOOKUP(J176,Factors!$A$4:$C$12,3,FALSE),"")</f>
        <v/>
      </c>
      <c r="Q176" s="6" t="str">
        <f t="shared" si="8"/>
        <v/>
      </c>
    </row>
    <row r="177" spans="1:1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6" t="str">
        <f>IF(OR(E177="",F177=""),"",2*6371*ASIN(MIN(1,SQRT(SIN(RADIANS((IF(H177="",Setup!$B$9,H177)-E177)/2))^2+COS(RADIANS(E177))*COS(RADIANS(IF(H177="",Setup!$B$9,H177)))*SIN(RADIANS((IF(I177="",Setup!$B$10,I177)-F177)/2))^2))))</f>
        <v/>
      </c>
      <c r="N177" s="6">
        <f t="shared" si="6"/>
        <v>1</v>
      </c>
      <c r="O177" s="6" t="str">
        <f t="shared" si="7"/>
        <v/>
      </c>
      <c r="P177" s="6" t="str">
        <f>IFERROR(VLOOKUP(J177,Factors!$A$4:$C$12,3,FALSE),"")</f>
        <v/>
      </c>
      <c r="Q177" s="6" t="str">
        <f t="shared" si="8"/>
        <v/>
      </c>
    </row>
    <row r="178" spans="1:17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6" t="str">
        <f>IF(OR(E178="",F178=""),"",2*6371*ASIN(MIN(1,SQRT(SIN(RADIANS((IF(H178="",Setup!$B$9,H178)-E178)/2))^2+COS(RADIANS(E178))*COS(RADIANS(IF(H178="",Setup!$B$9,H178)))*SIN(RADIANS((IF(I178="",Setup!$B$10,I178)-F178)/2))^2))))</f>
        <v/>
      </c>
      <c r="N178" s="6">
        <f t="shared" si="6"/>
        <v>1</v>
      </c>
      <c r="O178" s="6" t="str">
        <f t="shared" si="7"/>
        <v/>
      </c>
      <c r="P178" s="6" t="str">
        <f>IFERROR(VLOOKUP(J178,Factors!$A$4:$C$12,3,FALSE),"")</f>
        <v/>
      </c>
      <c r="Q178" s="6" t="str">
        <f t="shared" si="8"/>
        <v/>
      </c>
    </row>
    <row r="179" spans="1:17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6" t="str">
        <f>IF(OR(E179="",F179=""),"",2*6371*ASIN(MIN(1,SQRT(SIN(RADIANS((IF(H179="",Setup!$B$9,H179)-E179)/2))^2+COS(RADIANS(E179))*COS(RADIANS(IF(H179="",Setup!$B$9,H179)))*SIN(RADIANS((IF(I179="",Setup!$B$10,I179)-F179)/2))^2))))</f>
        <v/>
      </c>
      <c r="N179" s="6">
        <f t="shared" si="6"/>
        <v>1</v>
      </c>
      <c r="O179" s="6" t="str">
        <f t="shared" si="7"/>
        <v/>
      </c>
      <c r="P179" s="6" t="str">
        <f>IFERROR(VLOOKUP(J179,Factors!$A$4:$C$12,3,FALSE),"")</f>
        <v/>
      </c>
      <c r="Q179" s="6" t="str">
        <f t="shared" si="8"/>
        <v/>
      </c>
    </row>
    <row r="180" spans="1:17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6" t="str">
        <f>IF(OR(E180="",F180=""),"",2*6371*ASIN(MIN(1,SQRT(SIN(RADIANS((IF(H180="",Setup!$B$9,H180)-E180)/2))^2+COS(RADIANS(E180))*COS(RADIANS(IF(H180="",Setup!$B$9,H180)))*SIN(RADIANS((IF(I180="",Setup!$B$10,I180)-F180)/2))^2))))</f>
        <v/>
      </c>
      <c r="N180" s="6">
        <f t="shared" si="6"/>
        <v>1</v>
      </c>
      <c r="O180" s="6" t="str">
        <f t="shared" si="7"/>
        <v/>
      </c>
      <c r="P180" s="6" t="str">
        <f>IFERROR(VLOOKUP(J180,Factors!$A$4:$C$12,3,FALSE),"")</f>
        <v/>
      </c>
      <c r="Q180" s="6" t="str">
        <f t="shared" si="8"/>
        <v/>
      </c>
    </row>
    <row r="181" spans="1:17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6" t="str">
        <f>IF(OR(E181="",F181=""),"",2*6371*ASIN(MIN(1,SQRT(SIN(RADIANS((IF(H181="",Setup!$B$9,H181)-E181)/2))^2+COS(RADIANS(E181))*COS(RADIANS(IF(H181="",Setup!$B$9,H181)))*SIN(RADIANS((IF(I181="",Setup!$B$10,I181)-F181)/2))^2))))</f>
        <v/>
      </c>
      <c r="N181" s="6">
        <f t="shared" si="6"/>
        <v>1</v>
      </c>
      <c r="O181" s="6" t="str">
        <f t="shared" si="7"/>
        <v/>
      </c>
      <c r="P181" s="6" t="str">
        <f>IFERROR(VLOOKUP(J181,Factors!$A$4:$C$12,3,FALSE),"")</f>
        <v/>
      </c>
      <c r="Q181" s="6" t="str">
        <f t="shared" si="8"/>
        <v/>
      </c>
    </row>
    <row r="182" spans="1:17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6" t="str">
        <f>IF(OR(E182="",F182=""),"",2*6371*ASIN(MIN(1,SQRT(SIN(RADIANS((IF(H182="",Setup!$B$9,H182)-E182)/2))^2+COS(RADIANS(E182))*COS(RADIANS(IF(H182="",Setup!$B$9,H182)))*SIN(RADIANS((IF(I182="",Setup!$B$10,I182)-F182)/2))^2))))</f>
        <v/>
      </c>
      <c r="N182" s="6">
        <f t="shared" si="6"/>
        <v>1</v>
      </c>
      <c r="O182" s="6" t="str">
        <f t="shared" si="7"/>
        <v/>
      </c>
      <c r="P182" s="6" t="str">
        <f>IFERROR(VLOOKUP(J182,Factors!$A$4:$C$12,3,FALSE),"")</f>
        <v/>
      </c>
      <c r="Q182" s="6" t="str">
        <f t="shared" si="8"/>
        <v/>
      </c>
    </row>
    <row r="183" spans="1:17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6" t="str">
        <f>IF(OR(E183="",F183=""),"",2*6371*ASIN(MIN(1,SQRT(SIN(RADIANS((IF(H183="",Setup!$B$9,H183)-E183)/2))^2+COS(RADIANS(E183))*COS(RADIANS(IF(H183="",Setup!$B$9,H183)))*SIN(RADIANS((IF(I183="",Setup!$B$10,I183)-F183)/2))^2))))</f>
        <v/>
      </c>
      <c r="N183" s="6">
        <f t="shared" si="6"/>
        <v>1</v>
      </c>
      <c r="O183" s="6" t="str">
        <f t="shared" si="7"/>
        <v/>
      </c>
      <c r="P183" s="6" t="str">
        <f>IFERROR(VLOOKUP(J183,Factors!$A$4:$C$12,3,FALSE),"")</f>
        <v/>
      </c>
      <c r="Q183" s="6" t="str">
        <f t="shared" si="8"/>
        <v/>
      </c>
    </row>
    <row r="184" spans="1:17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6" t="str">
        <f>IF(OR(E184="",F184=""),"",2*6371*ASIN(MIN(1,SQRT(SIN(RADIANS((IF(H184="",Setup!$B$9,H184)-E184)/2))^2+COS(RADIANS(E184))*COS(RADIANS(IF(H184="",Setup!$B$9,H184)))*SIN(RADIANS((IF(I184="",Setup!$B$10,I184)-F184)/2))^2))))</f>
        <v/>
      </c>
      <c r="N184" s="6">
        <f t="shared" si="6"/>
        <v>1</v>
      </c>
      <c r="O184" s="6" t="str">
        <f t="shared" si="7"/>
        <v/>
      </c>
      <c r="P184" s="6" t="str">
        <f>IFERROR(VLOOKUP(J184,Factors!$A$4:$C$12,3,FALSE),"")</f>
        <v/>
      </c>
      <c r="Q184" s="6" t="str">
        <f t="shared" si="8"/>
        <v/>
      </c>
    </row>
    <row r="185" spans="1:17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6" t="str">
        <f>IF(OR(E185="",F185=""),"",2*6371*ASIN(MIN(1,SQRT(SIN(RADIANS((IF(H185="",Setup!$B$9,H185)-E185)/2))^2+COS(RADIANS(E185))*COS(RADIANS(IF(H185="",Setup!$B$9,H185)))*SIN(RADIANS((IF(I185="",Setup!$B$10,I185)-F185)/2))^2))))</f>
        <v/>
      </c>
      <c r="N185" s="6">
        <f t="shared" si="6"/>
        <v>1</v>
      </c>
      <c r="O185" s="6" t="str">
        <f t="shared" si="7"/>
        <v/>
      </c>
      <c r="P185" s="6" t="str">
        <f>IFERROR(VLOOKUP(J185,Factors!$A$4:$C$12,3,FALSE),"")</f>
        <v/>
      </c>
      <c r="Q185" s="6" t="str">
        <f t="shared" si="8"/>
        <v/>
      </c>
    </row>
    <row r="186" spans="1:17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6" t="str">
        <f>IF(OR(E186="",F186=""),"",2*6371*ASIN(MIN(1,SQRT(SIN(RADIANS((IF(H186="",Setup!$B$9,H186)-E186)/2))^2+COS(RADIANS(E186))*COS(RADIANS(IF(H186="",Setup!$B$9,H186)))*SIN(RADIANS((IF(I186="",Setup!$B$10,I186)-F186)/2))^2))))</f>
        <v/>
      </c>
      <c r="N186" s="6">
        <f t="shared" si="6"/>
        <v>1</v>
      </c>
      <c r="O186" s="6" t="str">
        <f t="shared" si="7"/>
        <v/>
      </c>
      <c r="P186" s="6" t="str">
        <f>IFERROR(VLOOKUP(J186,Factors!$A$4:$C$12,3,FALSE),"")</f>
        <v/>
      </c>
      <c r="Q186" s="6" t="str">
        <f t="shared" si="8"/>
        <v/>
      </c>
    </row>
    <row r="187" spans="1:1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6" t="str">
        <f>IF(OR(E187="",F187=""),"",2*6371*ASIN(MIN(1,SQRT(SIN(RADIANS((IF(H187="",Setup!$B$9,H187)-E187)/2))^2+COS(RADIANS(E187))*COS(RADIANS(IF(H187="",Setup!$B$9,H187)))*SIN(RADIANS((IF(I187="",Setup!$B$10,I187)-F187)/2))^2))))</f>
        <v/>
      </c>
      <c r="N187" s="6">
        <f t="shared" si="6"/>
        <v>1</v>
      </c>
      <c r="O187" s="6" t="str">
        <f t="shared" si="7"/>
        <v/>
      </c>
      <c r="P187" s="6" t="str">
        <f>IFERROR(VLOOKUP(J187,Factors!$A$4:$C$12,3,FALSE),"")</f>
        <v/>
      </c>
      <c r="Q187" s="6" t="str">
        <f t="shared" si="8"/>
        <v/>
      </c>
    </row>
    <row r="188" spans="1:17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6" t="str">
        <f>IF(OR(E188="",F188=""),"",2*6371*ASIN(MIN(1,SQRT(SIN(RADIANS((IF(H188="",Setup!$B$9,H188)-E188)/2))^2+COS(RADIANS(E188))*COS(RADIANS(IF(H188="",Setup!$B$9,H188)))*SIN(RADIANS((IF(I188="",Setup!$B$10,I188)-F188)/2))^2))))</f>
        <v/>
      </c>
      <c r="N188" s="6">
        <f t="shared" si="6"/>
        <v>1</v>
      </c>
      <c r="O188" s="6" t="str">
        <f t="shared" si="7"/>
        <v/>
      </c>
      <c r="P188" s="6" t="str">
        <f>IFERROR(VLOOKUP(J188,Factors!$A$4:$C$12,3,FALSE),"")</f>
        <v/>
      </c>
      <c r="Q188" s="6" t="str">
        <f t="shared" si="8"/>
        <v/>
      </c>
    </row>
    <row r="189" spans="1:17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6" t="str">
        <f>IF(OR(E189="",F189=""),"",2*6371*ASIN(MIN(1,SQRT(SIN(RADIANS((IF(H189="",Setup!$B$9,H189)-E189)/2))^2+COS(RADIANS(E189))*COS(RADIANS(IF(H189="",Setup!$B$9,H189)))*SIN(RADIANS((IF(I189="",Setup!$B$10,I189)-F189)/2))^2))))</f>
        <v/>
      </c>
      <c r="N189" s="6">
        <f t="shared" si="6"/>
        <v>1</v>
      </c>
      <c r="O189" s="6" t="str">
        <f t="shared" si="7"/>
        <v/>
      </c>
      <c r="P189" s="6" t="str">
        <f>IFERROR(VLOOKUP(J189,Factors!$A$4:$C$12,3,FALSE),"")</f>
        <v/>
      </c>
      <c r="Q189" s="6" t="str">
        <f t="shared" si="8"/>
        <v/>
      </c>
    </row>
    <row r="190" spans="1:17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6" t="str">
        <f>IF(OR(E190="",F190=""),"",2*6371*ASIN(MIN(1,SQRT(SIN(RADIANS((IF(H190="",Setup!$B$9,H190)-E190)/2))^2+COS(RADIANS(E190))*COS(RADIANS(IF(H190="",Setup!$B$9,H190)))*SIN(RADIANS((IF(I190="",Setup!$B$10,I190)-F190)/2))^2))))</f>
        <v/>
      </c>
      <c r="N190" s="6">
        <f t="shared" si="6"/>
        <v>1</v>
      </c>
      <c r="O190" s="6" t="str">
        <f t="shared" si="7"/>
        <v/>
      </c>
      <c r="P190" s="6" t="str">
        <f>IFERROR(VLOOKUP(J190,Factors!$A$4:$C$12,3,FALSE),"")</f>
        <v/>
      </c>
      <c r="Q190" s="6" t="str">
        <f t="shared" si="8"/>
        <v/>
      </c>
    </row>
    <row r="191" spans="1:17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6" t="str">
        <f>IF(OR(E191="",F191=""),"",2*6371*ASIN(MIN(1,SQRT(SIN(RADIANS((IF(H191="",Setup!$B$9,H191)-E191)/2))^2+COS(RADIANS(E191))*COS(RADIANS(IF(H191="",Setup!$B$9,H191)))*SIN(RADIANS((IF(I191="",Setup!$B$10,I191)-F191)/2))^2))))</f>
        <v/>
      </c>
      <c r="N191" s="6">
        <f t="shared" si="6"/>
        <v>1</v>
      </c>
      <c r="O191" s="6" t="str">
        <f t="shared" si="7"/>
        <v/>
      </c>
      <c r="P191" s="6" t="str">
        <f>IFERROR(VLOOKUP(J191,Factors!$A$4:$C$12,3,FALSE),"")</f>
        <v/>
      </c>
      <c r="Q191" s="6" t="str">
        <f t="shared" si="8"/>
        <v/>
      </c>
    </row>
    <row r="192" spans="1:17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6" t="str">
        <f>IF(OR(E192="",F192=""),"",2*6371*ASIN(MIN(1,SQRT(SIN(RADIANS((IF(H192="",Setup!$B$9,H192)-E192)/2))^2+COS(RADIANS(E192))*COS(RADIANS(IF(H192="",Setup!$B$9,H192)))*SIN(RADIANS((IF(I192="",Setup!$B$10,I192)-F192)/2))^2))))</f>
        <v/>
      </c>
      <c r="N192" s="6">
        <f t="shared" si="6"/>
        <v>1</v>
      </c>
      <c r="O192" s="6" t="str">
        <f t="shared" si="7"/>
        <v/>
      </c>
      <c r="P192" s="6" t="str">
        <f>IFERROR(VLOOKUP(J192,Factors!$A$4:$C$12,3,FALSE),"")</f>
        <v/>
      </c>
      <c r="Q192" s="6" t="str">
        <f t="shared" si="8"/>
        <v/>
      </c>
    </row>
    <row r="193" spans="1:17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6" t="str">
        <f>IF(OR(E193="",F193=""),"",2*6371*ASIN(MIN(1,SQRT(SIN(RADIANS((IF(H193="",Setup!$B$9,H193)-E193)/2))^2+COS(RADIANS(E193))*COS(RADIANS(IF(H193="",Setup!$B$9,H193)))*SIN(RADIANS((IF(I193="",Setup!$B$10,I193)-F193)/2))^2))))</f>
        <v/>
      </c>
      <c r="N193" s="6">
        <f t="shared" si="6"/>
        <v>1</v>
      </c>
      <c r="O193" s="6" t="str">
        <f t="shared" si="7"/>
        <v/>
      </c>
      <c r="P193" s="6" t="str">
        <f>IFERROR(VLOOKUP(J193,Factors!$A$4:$C$12,3,FALSE),"")</f>
        <v/>
      </c>
      <c r="Q193" s="6" t="str">
        <f t="shared" si="8"/>
        <v/>
      </c>
    </row>
    <row r="194" spans="1:17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6" t="str">
        <f>IF(OR(E194="",F194=""),"",2*6371*ASIN(MIN(1,SQRT(SIN(RADIANS((IF(H194="",Setup!$B$9,H194)-E194)/2))^2+COS(RADIANS(E194))*COS(RADIANS(IF(H194="",Setup!$B$9,H194)))*SIN(RADIANS((IF(I194="",Setup!$B$10,I194)-F194)/2))^2))))</f>
        <v/>
      </c>
      <c r="N194" s="6">
        <f t="shared" ref="N194:N257" si="9">IF(K194="Return",2,1)</f>
        <v>1</v>
      </c>
      <c r="O194" s="6" t="str">
        <f t="shared" ref="O194:O257" si="10">IF(M194="","",M194*N194*IF(L194="",1,L194))</f>
        <v/>
      </c>
      <c r="P194" s="6" t="str">
        <f>IFERROR(VLOOKUP(J194,Factors!$A$4:$C$12,3,FALSE),"")</f>
        <v/>
      </c>
      <c r="Q194" s="6" t="str">
        <f t="shared" ref="Q194:Q257" si="11">IF(OR(O194="",P194=""),"",O194*P194)</f>
        <v/>
      </c>
    </row>
    <row r="195" spans="1:17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6" t="str">
        <f>IF(OR(E195="",F195=""),"",2*6371*ASIN(MIN(1,SQRT(SIN(RADIANS((IF(H195="",Setup!$B$9,H195)-E195)/2))^2+COS(RADIANS(E195))*COS(RADIANS(IF(H195="",Setup!$B$9,H195)))*SIN(RADIANS((IF(I195="",Setup!$B$10,I195)-F195)/2))^2))))</f>
        <v/>
      </c>
      <c r="N195" s="6">
        <f t="shared" si="9"/>
        <v>1</v>
      </c>
      <c r="O195" s="6" t="str">
        <f t="shared" si="10"/>
        <v/>
      </c>
      <c r="P195" s="6" t="str">
        <f>IFERROR(VLOOKUP(J195,Factors!$A$4:$C$12,3,FALSE),"")</f>
        <v/>
      </c>
      <c r="Q195" s="6" t="str">
        <f t="shared" si="11"/>
        <v/>
      </c>
    </row>
    <row r="196" spans="1:17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6" t="str">
        <f>IF(OR(E196="",F196=""),"",2*6371*ASIN(MIN(1,SQRT(SIN(RADIANS((IF(H196="",Setup!$B$9,H196)-E196)/2))^2+COS(RADIANS(E196))*COS(RADIANS(IF(H196="",Setup!$B$9,H196)))*SIN(RADIANS((IF(I196="",Setup!$B$10,I196)-F196)/2))^2))))</f>
        <v/>
      </c>
      <c r="N196" s="6">
        <f t="shared" si="9"/>
        <v>1</v>
      </c>
      <c r="O196" s="6" t="str">
        <f t="shared" si="10"/>
        <v/>
      </c>
      <c r="P196" s="6" t="str">
        <f>IFERROR(VLOOKUP(J196,Factors!$A$4:$C$12,3,FALSE),"")</f>
        <v/>
      </c>
      <c r="Q196" s="6" t="str">
        <f t="shared" si="11"/>
        <v/>
      </c>
    </row>
    <row r="197" spans="1:1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6" t="str">
        <f>IF(OR(E197="",F197=""),"",2*6371*ASIN(MIN(1,SQRT(SIN(RADIANS((IF(H197="",Setup!$B$9,H197)-E197)/2))^2+COS(RADIANS(E197))*COS(RADIANS(IF(H197="",Setup!$B$9,H197)))*SIN(RADIANS((IF(I197="",Setup!$B$10,I197)-F197)/2))^2))))</f>
        <v/>
      </c>
      <c r="N197" s="6">
        <f t="shared" si="9"/>
        <v>1</v>
      </c>
      <c r="O197" s="6" t="str">
        <f t="shared" si="10"/>
        <v/>
      </c>
      <c r="P197" s="6" t="str">
        <f>IFERROR(VLOOKUP(J197,Factors!$A$4:$C$12,3,FALSE),"")</f>
        <v/>
      </c>
      <c r="Q197" s="6" t="str">
        <f t="shared" si="11"/>
        <v/>
      </c>
    </row>
    <row r="198" spans="1:17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6" t="str">
        <f>IF(OR(E198="",F198=""),"",2*6371*ASIN(MIN(1,SQRT(SIN(RADIANS((IF(H198="",Setup!$B$9,H198)-E198)/2))^2+COS(RADIANS(E198))*COS(RADIANS(IF(H198="",Setup!$B$9,H198)))*SIN(RADIANS((IF(I198="",Setup!$B$10,I198)-F198)/2))^2))))</f>
        <v/>
      </c>
      <c r="N198" s="6">
        <f t="shared" si="9"/>
        <v>1</v>
      </c>
      <c r="O198" s="6" t="str">
        <f t="shared" si="10"/>
        <v/>
      </c>
      <c r="P198" s="6" t="str">
        <f>IFERROR(VLOOKUP(J198,Factors!$A$4:$C$12,3,FALSE),"")</f>
        <v/>
      </c>
      <c r="Q198" s="6" t="str">
        <f t="shared" si="11"/>
        <v/>
      </c>
    </row>
    <row r="199" spans="1:17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6" t="str">
        <f>IF(OR(E199="",F199=""),"",2*6371*ASIN(MIN(1,SQRT(SIN(RADIANS((IF(H199="",Setup!$B$9,H199)-E199)/2))^2+COS(RADIANS(E199))*COS(RADIANS(IF(H199="",Setup!$B$9,H199)))*SIN(RADIANS((IF(I199="",Setup!$B$10,I199)-F199)/2))^2))))</f>
        <v/>
      </c>
      <c r="N199" s="6">
        <f t="shared" si="9"/>
        <v>1</v>
      </c>
      <c r="O199" s="6" t="str">
        <f t="shared" si="10"/>
        <v/>
      </c>
      <c r="P199" s="6" t="str">
        <f>IFERROR(VLOOKUP(J199,Factors!$A$4:$C$12,3,FALSE),"")</f>
        <v/>
      </c>
      <c r="Q199" s="6" t="str">
        <f t="shared" si="11"/>
        <v/>
      </c>
    </row>
    <row r="200" spans="1:17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6" t="str">
        <f>IF(OR(E200="",F200=""),"",2*6371*ASIN(MIN(1,SQRT(SIN(RADIANS((IF(H200="",Setup!$B$9,H200)-E200)/2))^2+COS(RADIANS(E200))*COS(RADIANS(IF(H200="",Setup!$B$9,H200)))*SIN(RADIANS((IF(I200="",Setup!$B$10,I200)-F200)/2))^2))))</f>
        <v/>
      </c>
      <c r="N200" s="6">
        <f t="shared" si="9"/>
        <v>1</v>
      </c>
      <c r="O200" s="6" t="str">
        <f t="shared" si="10"/>
        <v/>
      </c>
      <c r="P200" s="6" t="str">
        <f>IFERROR(VLOOKUP(J200,Factors!$A$4:$C$12,3,FALSE),"")</f>
        <v/>
      </c>
      <c r="Q200" s="6" t="str">
        <f t="shared" si="11"/>
        <v/>
      </c>
    </row>
    <row r="201" spans="1:17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6" t="str">
        <f>IF(OR(E201="",F201=""),"",2*6371*ASIN(MIN(1,SQRT(SIN(RADIANS((IF(H201="",Setup!$B$9,H201)-E201)/2))^2+COS(RADIANS(E201))*COS(RADIANS(IF(H201="",Setup!$B$9,H201)))*SIN(RADIANS((IF(I201="",Setup!$B$10,I201)-F201)/2))^2))))</f>
        <v/>
      </c>
      <c r="N201" s="6">
        <f t="shared" si="9"/>
        <v>1</v>
      </c>
      <c r="O201" s="6" t="str">
        <f t="shared" si="10"/>
        <v/>
      </c>
      <c r="P201" s="6" t="str">
        <f>IFERROR(VLOOKUP(J201,Factors!$A$4:$C$12,3,FALSE),"")</f>
        <v/>
      </c>
      <c r="Q201" s="6" t="str">
        <f t="shared" si="11"/>
        <v/>
      </c>
    </row>
    <row r="202" spans="1:17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6" t="str">
        <f>IF(OR(E202="",F202=""),"",2*6371*ASIN(MIN(1,SQRT(SIN(RADIANS((IF(H202="",Setup!$B$9,H202)-E202)/2))^2+COS(RADIANS(E202))*COS(RADIANS(IF(H202="",Setup!$B$9,H202)))*SIN(RADIANS((IF(I202="",Setup!$B$10,I202)-F202)/2))^2))))</f>
        <v/>
      </c>
      <c r="N202" s="6">
        <f t="shared" si="9"/>
        <v>1</v>
      </c>
      <c r="O202" s="6" t="str">
        <f t="shared" si="10"/>
        <v/>
      </c>
      <c r="P202" s="6" t="str">
        <f>IFERROR(VLOOKUP(J202,Factors!$A$4:$C$12,3,FALSE),"")</f>
        <v/>
      </c>
      <c r="Q202" s="6" t="str">
        <f t="shared" si="11"/>
        <v/>
      </c>
    </row>
    <row r="203" spans="1:17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6" t="str">
        <f>IF(OR(E203="",F203=""),"",2*6371*ASIN(MIN(1,SQRT(SIN(RADIANS((IF(H203="",Setup!$B$9,H203)-E203)/2))^2+COS(RADIANS(E203))*COS(RADIANS(IF(H203="",Setup!$B$9,H203)))*SIN(RADIANS((IF(I203="",Setup!$B$10,I203)-F203)/2))^2))))</f>
        <v/>
      </c>
      <c r="N203" s="6">
        <f t="shared" si="9"/>
        <v>1</v>
      </c>
      <c r="O203" s="6" t="str">
        <f t="shared" si="10"/>
        <v/>
      </c>
      <c r="P203" s="6" t="str">
        <f>IFERROR(VLOOKUP(J203,Factors!$A$4:$C$12,3,FALSE),"")</f>
        <v/>
      </c>
      <c r="Q203" s="6" t="str">
        <f t="shared" si="11"/>
        <v/>
      </c>
    </row>
    <row r="204" spans="1:17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6" t="str">
        <f>IF(OR(E204="",F204=""),"",2*6371*ASIN(MIN(1,SQRT(SIN(RADIANS((IF(H204="",Setup!$B$9,H204)-E204)/2))^2+COS(RADIANS(E204))*COS(RADIANS(IF(H204="",Setup!$B$9,H204)))*SIN(RADIANS((IF(I204="",Setup!$B$10,I204)-F204)/2))^2))))</f>
        <v/>
      </c>
      <c r="N204" s="6">
        <f t="shared" si="9"/>
        <v>1</v>
      </c>
      <c r="O204" s="6" t="str">
        <f t="shared" si="10"/>
        <v/>
      </c>
      <c r="P204" s="6" t="str">
        <f>IFERROR(VLOOKUP(J204,Factors!$A$4:$C$12,3,FALSE),"")</f>
        <v/>
      </c>
      <c r="Q204" s="6" t="str">
        <f t="shared" si="11"/>
        <v/>
      </c>
    </row>
    <row r="205" spans="1:17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6" t="str">
        <f>IF(OR(E205="",F205=""),"",2*6371*ASIN(MIN(1,SQRT(SIN(RADIANS((IF(H205="",Setup!$B$9,H205)-E205)/2))^2+COS(RADIANS(E205))*COS(RADIANS(IF(H205="",Setup!$B$9,H205)))*SIN(RADIANS((IF(I205="",Setup!$B$10,I205)-F205)/2))^2))))</f>
        <v/>
      </c>
      <c r="N205" s="6">
        <f t="shared" si="9"/>
        <v>1</v>
      </c>
      <c r="O205" s="6" t="str">
        <f t="shared" si="10"/>
        <v/>
      </c>
      <c r="P205" s="6" t="str">
        <f>IFERROR(VLOOKUP(J205,Factors!$A$4:$C$12,3,FALSE),"")</f>
        <v/>
      </c>
      <c r="Q205" s="6" t="str">
        <f t="shared" si="11"/>
        <v/>
      </c>
    </row>
    <row r="206" spans="1:17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6" t="str">
        <f>IF(OR(E206="",F206=""),"",2*6371*ASIN(MIN(1,SQRT(SIN(RADIANS((IF(H206="",Setup!$B$9,H206)-E206)/2))^2+COS(RADIANS(E206))*COS(RADIANS(IF(H206="",Setup!$B$9,H206)))*SIN(RADIANS((IF(I206="",Setup!$B$10,I206)-F206)/2))^2))))</f>
        <v/>
      </c>
      <c r="N206" s="6">
        <f t="shared" si="9"/>
        <v>1</v>
      </c>
      <c r="O206" s="6" t="str">
        <f t="shared" si="10"/>
        <v/>
      </c>
      <c r="P206" s="6" t="str">
        <f>IFERROR(VLOOKUP(J206,Factors!$A$4:$C$12,3,FALSE),"")</f>
        <v/>
      </c>
      <c r="Q206" s="6" t="str">
        <f t="shared" si="11"/>
        <v/>
      </c>
    </row>
    <row r="207" spans="1:1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6" t="str">
        <f>IF(OR(E207="",F207=""),"",2*6371*ASIN(MIN(1,SQRT(SIN(RADIANS((IF(H207="",Setup!$B$9,H207)-E207)/2))^2+COS(RADIANS(E207))*COS(RADIANS(IF(H207="",Setup!$B$9,H207)))*SIN(RADIANS((IF(I207="",Setup!$B$10,I207)-F207)/2))^2))))</f>
        <v/>
      </c>
      <c r="N207" s="6">
        <f t="shared" si="9"/>
        <v>1</v>
      </c>
      <c r="O207" s="6" t="str">
        <f t="shared" si="10"/>
        <v/>
      </c>
      <c r="P207" s="6" t="str">
        <f>IFERROR(VLOOKUP(J207,Factors!$A$4:$C$12,3,FALSE),"")</f>
        <v/>
      </c>
      <c r="Q207" s="6" t="str">
        <f t="shared" si="11"/>
        <v/>
      </c>
    </row>
    <row r="208" spans="1:17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6" t="str">
        <f>IF(OR(E208="",F208=""),"",2*6371*ASIN(MIN(1,SQRT(SIN(RADIANS((IF(H208="",Setup!$B$9,H208)-E208)/2))^2+COS(RADIANS(E208))*COS(RADIANS(IF(H208="",Setup!$B$9,H208)))*SIN(RADIANS((IF(I208="",Setup!$B$10,I208)-F208)/2))^2))))</f>
        <v/>
      </c>
      <c r="N208" s="6">
        <f t="shared" si="9"/>
        <v>1</v>
      </c>
      <c r="O208" s="6" t="str">
        <f t="shared" si="10"/>
        <v/>
      </c>
      <c r="P208" s="6" t="str">
        <f>IFERROR(VLOOKUP(J208,Factors!$A$4:$C$12,3,FALSE),"")</f>
        <v/>
      </c>
      <c r="Q208" s="6" t="str">
        <f t="shared" si="11"/>
        <v/>
      </c>
    </row>
    <row r="209" spans="1:17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6" t="str">
        <f>IF(OR(E209="",F209=""),"",2*6371*ASIN(MIN(1,SQRT(SIN(RADIANS((IF(H209="",Setup!$B$9,H209)-E209)/2))^2+COS(RADIANS(E209))*COS(RADIANS(IF(H209="",Setup!$B$9,H209)))*SIN(RADIANS((IF(I209="",Setup!$B$10,I209)-F209)/2))^2))))</f>
        <v/>
      </c>
      <c r="N209" s="6">
        <f t="shared" si="9"/>
        <v>1</v>
      </c>
      <c r="O209" s="6" t="str">
        <f t="shared" si="10"/>
        <v/>
      </c>
      <c r="P209" s="6" t="str">
        <f>IFERROR(VLOOKUP(J209,Factors!$A$4:$C$12,3,FALSE),"")</f>
        <v/>
      </c>
      <c r="Q209" s="6" t="str">
        <f t="shared" si="11"/>
        <v/>
      </c>
    </row>
    <row r="210" spans="1:17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6" t="str">
        <f>IF(OR(E210="",F210=""),"",2*6371*ASIN(MIN(1,SQRT(SIN(RADIANS((IF(H210="",Setup!$B$9,H210)-E210)/2))^2+COS(RADIANS(E210))*COS(RADIANS(IF(H210="",Setup!$B$9,H210)))*SIN(RADIANS((IF(I210="",Setup!$B$10,I210)-F210)/2))^2))))</f>
        <v/>
      </c>
      <c r="N210" s="6">
        <f t="shared" si="9"/>
        <v>1</v>
      </c>
      <c r="O210" s="6" t="str">
        <f t="shared" si="10"/>
        <v/>
      </c>
      <c r="P210" s="6" t="str">
        <f>IFERROR(VLOOKUP(J210,Factors!$A$4:$C$12,3,FALSE),"")</f>
        <v/>
      </c>
      <c r="Q210" s="6" t="str">
        <f t="shared" si="11"/>
        <v/>
      </c>
    </row>
    <row r="211" spans="1:17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6" t="str">
        <f>IF(OR(E211="",F211=""),"",2*6371*ASIN(MIN(1,SQRT(SIN(RADIANS((IF(H211="",Setup!$B$9,H211)-E211)/2))^2+COS(RADIANS(E211))*COS(RADIANS(IF(H211="",Setup!$B$9,H211)))*SIN(RADIANS((IF(I211="",Setup!$B$10,I211)-F211)/2))^2))))</f>
        <v/>
      </c>
      <c r="N211" s="6">
        <f t="shared" si="9"/>
        <v>1</v>
      </c>
      <c r="O211" s="6" t="str">
        <f t="shared" si="10"/>
        <v/>
      </c>
      <c r="P211" s="6" t="str">
        <f>IFERROR(VLOOKUP(J211,Factors!$A$4:$C$12,3,FALSE),"")</f>
        <v/>
      </c>
      <c r="Q211" s="6" t="str">
        <f t="shared" si="11"/>
        <v/>
      </c>
    </row>
    <row r="212" spans="1:17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6" t="str">
        <f>IF(OR(E212="",F212=""),"",2*6371*ASIN(MIN(1,SQRT(SIN(RADIANS((IF(H212="",Setup!$B$9,H212)-E212)/2))^2+COS(RADIANS(E212))*COS(RADIANS(IF(H212="",Setup!$B$9,H212)))*SIN(RADIANS((IF(I212="",Setup!$B$10,I212)-F212)/2))^2))))</f>
        <v/>
      </c>
      <c r="N212" s="6">
        <f t="shared" si="9"/>
        <v>1</v>
      </c>
      <c r="O212" s="6" t="str">
        <f t="shared" si="10"/>
        <v/>
      </c>
      <c r="P212" s="6" t="str">
        <f>IFERROR(VLOOKUP(J212,Factors!$A$4:$C$12,3,FALSE),"")</f>
        <v/>
      </c>
      <c r="Q212" s="6" t="str">
        <f t="shared" si="11"/>
        <v/>
      </c>
    </row>
    <row r="213" spans="1:17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6" t="str">
        <f>IF(OR(E213="",F213=""),"",2*6371*ASIN(MIN(1,SQRT(SIN(RADIANS((IF(H213="",Setup!$B$9,H213)-E213)/2))^2+COS(RADIANS(E213))*COS(RADIANS(IF(H213="",Setup!$B$9,H213)))*SIN(RADIANS((IF(I213="",Setup!$B$10,I213)-F213)/2))^2))))</f>
        <v/>
      </c>
      <c r="N213" s="6">
        <f t="shared" si="9"/>
        <v>1</v>
      </c>
      <c r="O213" s="6" t="str">
        <f t="shared" si="10"/>
        <v/>
      </c>
      <c r="P213" s="6" t="str">
        <f>IFERROR(VLOOKUP(J213,Factors!$A$4:$C$12,3,FALSE),"")</f>
        <v/>
      </c>
      <c r="Q213" s="6" t="str">
        <f t="shared" si="11"/>
        <v/>
      </c>
    </row>
    <row r="214" spans="1:17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6" t="str">
        <f>IF(OR(E214="",F214=""),"",2*6371*ASIN(MIN(1,SQRT(SIN(RADIANS((IF(H214="",Setup!$B$9,H214)-E214)/2))^2+COS(RADIANS(E214))*COS(RADIANS(IF(H214="",Setup!$B$9,H214)))*SIN(RADIANS((IF(I214="",Setup!$B$10,I214)-F214)/2))^2))))</f>
        <v/>
      </c>
      <c r="N214" s="6">
        <f t="shared" si="9"/>
        <v>1</v>
      </c>
      <c r="O214" s="6" t="str">
        <f t="shared" si="10"/>
        <v/>
      </c>
      <c r="P214" s="6" t="str">
        <f>IFERROR(VLOOKUP(J214,Factors!$A$4:$C$12,3,FALSE),"")</f>
        <v/>
      </c>
      <c r="Q214" s="6" t="str">
        <f t="shared" si="11"/>
        <v/>
      </c>
    </row>
    <row r="215" spans="1:17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6" t="str">
        <f>IF(OR(E215="",F215=""),"",2*6371*ASIN(MIN(1,SQRT(SIN(RADIANS((IF(H215="",Setup!$B$9,H215)-E215)/2))^2+COS(RADIANS(E215))*COS(RADIANS(IF(H215="",Setup!$B$9,H215)))*SIN(RADIANS((IF(I215="",Setup!$B$10,I215)-F215)/2))^2))))</f>
        <v/>
      </c>
      <c r="N215" s="6">
        <f t="shared" si="9"/>
        <v>1</v>
      </c>
      <c r="O215" s="6" t="str">
        <f t="shared" si="10"/>
        <v/>
      </c>
      <c r="P215" s="6" t="str">
        <f>IFERROR(VLOOKUP(J215,Factors!$A$4:$C$12,3,FALSE),"")</f>
        <v/>
      </c>
      <c r="Q215" s="6" t="str">
        <f t="shared" si="11"/>
        <v/>
      </c>
    </row>
    <row r="216" spans="1:17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6" t="str">
        <f>IF(OR(E216="",F216=""),"",2*6371*ASIN(MIN(1,SQRT(SIN(RADIANS((IF(H216="",Setup!$B$9,H216)-E216)/2))^2+COS(RADIANS(E216))*COS(RADIANS(IF(H216="",Setup!$B$9,H216)))*SIN(RADIANS((IF(I216="",Setup!$B$10,I216)-F216)/2))^2))))</f>
        <v/>
      </c>
      <c r="N216" s="6">
        <f t="shared" si="9"/>
        <v>1</v>
      </c>
      <c r="O216" s="6" t="str">
        <f t="shared" si="10"/>
        <v/>
      </c>
      <c r="P216" s="6" t="str">
        <f>IFERROR(VLOOKUP(J216,Factors!$A$4:$C$12,3,FALSE),"")</f>
        <v/>
      </c>
      <c r="Q216" s="6" t="str">
        <f t="shared" si="11"/>
        <v/>
      </c>
    </row>
    <row r="217" spans="1: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6" t="str">
        <f>IF(OR(E217="",F217=""),"",2*6371*ASIN(MIN(1,SQRT(SIN(RADIANS((IF(H217="",Setup!$B$9,H217)-E217)/2))^2+COS(RADIANS(E217))*COS(RADIANS(IF(H217="",Setup!$B$9,H217)))*SIN(RADIANS((IF(I217="",Setup!$B$10,I217)-F217)/2))^2))))</f>
        <v/>
      </c>
      <c r="N217" s="6">
        <f t="shared" si="9"/>
        <v>1</v>
      </c>
      <c r="O217" s="6" t="str">
        <f t="shared" si="10"/>
        <v/>
      </c>
      <c r="P217" s="6" t="str">
        <f>IFERROR(VLOOKUP(J217,Factors!$A$4:$C$12,3,FALSE),"")</f>
        <v/>
      </c>
      <c r="Q217" s="6" t="str">
        <f t="shared" si="11"/>
        <v/>
      </c>
    </row>
    <row r="218" spans="1:17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6" t="str">
        <f>IF(OR(E218="",F218=""),"",2*6371*ASIN(MIN(1,SQRT(SIN(RADIANS((IF(H218="",Setup!$B$9,H218)-E218)/2))^2+COS(RADIANS(E218))*COS(RADIANS(IF(H218="",Setup!$B$9,H218)))*SIN(RADIANS((IF(I218="",Setup!$B$10,I218)-F218)/2))^2))))</f>
        <v/>
      </c>
      <c r="N218" s="6">
        <f t="shared" si="9"/>
        <v>1</v>
      </c>
      <c r="O218" s="6" t="str">
        <f t="shared" si="10"/>
        <v/>
      </c>
      <c r="P218" s="6" t="str">
        <f>IFERROR(VLOOKUP(J218,Factors!$A$4:$C$12,3,FALSE),"")</f>
        <v/>
      </c>
      <c r="Q218" s="6" t="str">
        <f t="shared" si="11"/>
        <v/>
      </c>
    </row>
    <row r="219" spans="1:17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6" t="str">
        <f>IF(OR(E219="",F219=""),"",2*6371*ASIN(MIN(1,SQRT(SIN(RADIANS((IF(H219="",Setup!$B$9,H219)-E219)/2))^2+COS(RADIANS(E219))*COS(RADIANS(IF(H219="",Setup!$B$9,H219)))*SIN(RADIANS((IF(I219="",Setup!$B$10,I219)-F219)/2))^2))))</f>
        <v/>
      </c>
      <c r="N219" s="6">
        <f t="shared" si="9"/>
        <v>1</v>
      </c>
      <c r="O219" s="6" t="str">
        <f t="shared" si="10"/>
        <v/>
      </c>
      <c r="P219" s="6" t="str">
        <f>IFERROR(VLOOKUP(J219,Factors!$A$4:$C$12,3,FALSE),"")</f>
        <v/>
      </c>
      <c r="Q219" s="6" t="str">
        <f t="shared" si="11"/>
        <v/>
      </c>
    </row>
    <row r="220" spans="1:17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6" t="str">
        <f>IF(OR(E220="",F220=""),"",2*6371*ASIN(MIN(1,SQRT(SIN(RADIANS((IF(H220="",Setup!$B$9,H220)-E220)/2))^2+COS(RADIANS(E220))*COS(RADIANS(IF(H220="",Setup!$B$9,H220)))*SIN(RADIANS((IF(I220="",Setup!$B$10,I220)-F220)/2))^2))))</f>
        <v/>
      </c>
      <c r="N220" s="6">
        <f t="shared" si="9"/>
        <v>1</v>
      </c>
      <c r="O220" s="6" t="str">
        <f t="shared" si="10"/>
        <v/>
      </c>
      <c r="P220" s="6" t="str">
        <f>IFERROR(VLOOKUP(J220,Factors!$A$4:$C$12,3,FALSE),"")</f>
        <v/>
      </c>
      <c r="Q220" s="6" t="str">
        <f t="shared" si="11"/>
        <v/>
      </c>
    </row>
    <row r="221" spans="1:17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6" t="str">
        <f>IF(OR(E221="",F221=""),"",2*6371*ASIN(MIN(1,SQRT(SIN(RADIANS((IF(H221="",Setup!$B$9,H221)-E221)/2))^2+COS(RADIANS(E221))*COS(RADIANS(IF(H221="",Setup!$B$9,H221)))*SIN(RADIANS((IF(I221="",Setup!$B$10,I221)-F221)/2))^2))))</f>
        <v/>
      </c>
      <c r="N221" s="6">
        <f t="shared" si="9"/>
        <v>1</v>
      </c>
      <c r="O221" s="6" t="str">
        <f t="shared" si="10"/>
        <v/>
      </c>
      <c r="P221" s="6" t="str">
        <f>IFERROR(VLOOKUP(J221,Factors!$A$4:$C$12,3,FALSE),"")</f>
        <v/>
      </c>
      <c r="Q221" s="6" t="str">
        <f t="shared" si="11"/>
        <v/>
      </c>
    </row>
    <row r="222" spans="1:17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6" t="str">
        <f>IF(OR(E222="",F222=""),"",2*6371*ASIN(MIN(1,SQRT(SIN(RADIANS((IF(H222="",Setup!$B$9,H222)-E222)/2))^2+COS(RADIANS(E222))*COS(RADIANS(IF(H222="",Setup!$B$9,H222)))*SIN(RADIANS((IF(I222="",Setup!$B$10,I222)-F222)/2))^2))))</f>
        <v/>
      </c>
      <c r="N222" s="6">
        <f t="shared" si="9"/>
        <v>1</v>
      </c>
      <c r="O222" s="6" t="str">
        <f t="shared" si="10"/>
        <v/>
      </c>
      <c r="P222" s="6" t="str">
        <f>IFERROR(VLOOKUP(J222,Factors!$A$4:$C$12,3,FALSE),"")</f>
        <v/>
      </c>
      <c r="Q222" s="6" t="str">
        <f t="shared" si="11"/>
        <v/>
      </c>
    </row>
    <row r="223" spans="1:17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6" t="str">
        <f>IF(OR(E223="",F223=""),"",2*6371*ASIN(MIN(1,SQRT(SIN(RADIANS((IF(H223="",Setup!$B$9,H223)-E223)/2))^2+COS(RADIANS(E223))*COS(RADIANS(IF(H223="",Setup!$B$9,H223)))*SIN(RADIANS((IF(I223="",Setup!$B$10,I223)-F223)/2))^2))))</f>
        <v/>
      </c>
      <c r="N223" s="6">
        <f t="shared" si="9"/>
        <v>1</v>
      </c>
      <c r="O223" s="6" t="str">
        <f t="shared" si="10"/>
        <v/>
      </c>
      <c r="P223" s="6" t="str">
        <f>IFERROR(VLOOKUP(J223,Factors!$A$4:$C$12,3,FALSE),"")</f>
        <v/>
      </c>
      <c r="Q223" s="6" t="str">
        <f t="shared" si="11"/>
        <v/>
      </c>
    </row>
    <row r="224" spans="1:17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6" t="str">
        <f>IF(OR(E224="",F224=""),"",2*6371*ASIN(MIN(1,SQRT(SIN(RADIANS((IF(H224="",Setup!$B$9,H224)-E224)/2))^2+COS(RADIANS(E224))*COS(RADIANS(IF(H224="",Setup!$B$9,H224)))*SIN(RADIANS((IF(I224="",Setup!$B$10,I224)-F224)/2))^2))))</f>
        <v/>
      </c>
      <c r="N224" s="6">
        <f t="shared" si="9"/>
        <v>1</v>
      </c>
      <c r="O224" s="6" t="str">
        <f t="shared" si="10"/>
        <v/>
      </c>
      <c r="P224" s="6" t="str">
        <f>IFERROR(VLOOKUP(J224,Factors!$A$4:$C$12,3,FALSE),"")</f>
        <v/>
      </c>
      <c r="Q224" s="6" t="str">
        <f t="shared" si="11"/>
        <v/>
      </c>
    </row>
    <row r="225" spans="1:17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6" t="str">
        <f>IF(OR(E225="",F225=""),"",2*6371*ASIN(MIN(1,SQRT(SIN(RADIANS((IF(H225="",Setup!$B$9,H225)-E225)/2))^2+COS(RADIANS(E225))*COS(RADIANS(IF(H225="",Setup!$B$9,H225)))*SIN(RADIANS((IF(I225="",Setup!$B$10,I225)-F225)/2))^2))))</f>
        <v/>
      </c>
      <c r="N225" s="6">
        <f t="shared" si="9"/>
        <v>1</v>
      </c>
      <c r="O225" s="6" t="str">
        <f t="shared" si="10"/>
        <v/>
      </c>
      <c r="P225" s="6" t="str">
        <f>IFERROR(VLOOKUP(J225,Factors!$A$4:$C$12,3,FALSE),"")</f>
        <v/>
      </c>
      <c r="Q225" s="6" t="str">
        <f t="shared" si="11"/>
        <v/>
      </c>
    </row>
    <row r="226" spans="1:17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6" t="str">
        <f>IF(OR(E226="",F226=""),"",2*6371*ASIN(MIN(1,SQRT(SIN(RADIANS((IF(H226="",Setup!$B$9,H226)-E226)/2))^2+COS(RADIANS(E226))*COS(RADIANS(IF(H226="",Setup!$B$9,H226)))*SIN(RADIANS((IF(I226="",Setup!$B$10,I226)-F226)/2))^2))))</f>
        <v/>
      </c>
      <c r="N226" s="6">
        <f t="shared" si="9"/>
        <v>1</v>
      </c>
      <c r="O226" s="6" t="str">
        <f t="shared" si="10"/>
        <v/>
      </c>
      <c r="P226" s="6" t="str">
        <f>IFERROR(VLOOKUP(J226,Factors!$A$4:$C$12,3,FALSE),"")</f>
        <v/>
      </c>
      <c r="Q226" s="6" t="str">
        <f t="shared" si="11"/>
        <v/>
      </c>
    </row>
    <row r="227" spans="1:1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6" t="str">
        <f>IF(OR(E227="",F227=""),"",2*6371*ASIN(MIN(1,SQRT(SIN(RADIANS((IF(H227="",Setup!$B$9,H227)-E227)/2))^2+COS(RADIANS(E227))*COS(RADIANS(IF(H227="",Setup!$B$9,H227)))*SIN(RADIANS((IF(I227="",Setup!$B$10,I227)-F227)/2))^2))))</f>
        <v/>
      </c>
      <c r="N227" s="6">
        <f t="shared" si="9"/>
        <v>1</v>
      </c>
      <c r="O227" s="6" t="str">
        <f t="shared" si="10"/>
        <v/>
      </c>
      <c r="P227" s="6" t="str">
        <f>IFERROR(VLOOKUP(J227,Factors!$A$4:$C$12,3,FALSE),"")</f>
        <v/>
      </c>
      <c r="Q227" s="6" t="str">
        <f t="shared" si="11"/>
        <v/>
      </c>
    </row>
    <row r="228" spans="1:17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6" t="str">
        <f>IF(OR(E228="",F228=""),"",2*6371*ASIN(MIN(1,SQRT(SIN(RADIANS((IF(H228="",Setup!$B$9,H228)-E228)/2))^2+COS(RADIANS(E228))*COS(RADIANS(IF(H228="",Setup!$B$9,H228)))*SIN(RADIANS((IF(I228="",Setup!$B$10,I228)-F228)/2))^2))))</f>
        <v/>
      </c>
      <c r="N228" s="6">
        <f t="shared" si="9"/>
        <v>1</v>
      </c>
      <c r="O228" s="6" t="str">
        <f t="shared" si="10"/>
        <v/>
      </c>
      <c r="P228" s="6" t="str">
        <f>IFERROR(VLOOKUP(J228,Factors!$A$4:$C$12,3,FALSE),"")</f>
        <v/>
      </c>
      <c r="Q228" s="6" t="str">
        <f t="shared" si="11"/>
        <v/>
      </c>
    </row>
    <row r="229" spans="1:17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6" t="str">
        <f>IF(OR(E229="",F229=""),"",2*6371*ASIN(MIN(1,SQRT(SIN(RADIANS((IF(H229="",Setup!$B$9,H229)-E229)/2))^2+COS(RADIANS(E229))*COS(RADIANS(IF(H229="",Setup!$B$9,H229)))*SIN(RADIANS((IF(I229="",Setup!$B$10,I229)-F229)/2))^2))))</f>
        <v/>
      </c>
      <c r="N229" s="6">
        <f t="shared" si="9"/>
        <v>1</v>
      </c>
      <c r="O229" s="6" t="str">
        <f t="shared" si="10"/>
        <v/>
      </c>
      <c r="P229" s="6" t="str">
        <f>IFERROR(VLOOKUP(J229,Factors!$A$4:$C$12,3,FALSE),"")</f>
        <v/>
      </c>
      <c r="Q229" s="6" t="str">
        <f t="shared" si="11"/>
        <v/>
      </c>
    </row>
    <row r="230" spans="1:17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6" t="str">
        <f>IF(OR(E230="",F230=""),"",2*6371*ASIN(MIN(1,SQRT(SIN(RADIANS((IF(H230="",Setup!$B$9,H230)-E230)/2))^2+COS(RADIANS(E230))*COS(RADIANS(IF(H230="",Setup!$B$9,H230)))*SIN(RADIANS((IF(I230="",Setup!$B$10,I230)-F230)/2))^2))))</f>
        <v/>
      </c>
      <c r="N230" s="6">
        <f t="shared" si="9"/>
        <v>1</v>
      </c>
      <c r="O230" s="6" t="str">
        <f t="shared" si="10"/>
        <v/>
      </c>
      <c r="P230" s="6" t="str">
        <f>IFERROR(VLOOKUP(J230,Factors!$A$4:$C$12,3,FALSE),"")</f>
        <v/>
      </c>
      <c r="Q230" s="6" t="str">
        <f t="shared" si="11"/>
        <v/>
      </c>
    </row>
    <row r="231" spans="1:17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6" t="str">
        <f>IF(OR(E231="",F231=""),"",2*6371*ASIN(MIN(1,SQRT(SIN(RADIANS((IF(H231="",Setup!$B$9,H231)-E231)/2))^2+COS(RADIANS(E231))*COS(RADIANS(IF(H231="",Setup!$B$9,H231)))*SIN(RADIANS((IF(I231="",Setup!$B$10,I231)-F231)/2))^2))))</f>
        <v/>
      </c>
      <c r="N231" s="6">
        <f t="shared" si="9"/>
        <v>1</v>
      </c>
      <c r="O231" s="6" t="str">
        <f t="shared" si="10"/>
        <v/>
      </c>
      <c r="P231" s="6" t="str">
        <f>IFERROR(VLOOKUP(J231,Factors!$A$4:$C$12,3,FALSE),"")</f>
        <v/>
      </c>
      <c r="Q231" s="6" t="str">
        <f t="shared" si="11"/>
        <v/>
      </c>
    </row>
    <row r="232" spans="1:17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6" t="str">
        <f>IF(OR(E232="",F232=""),"",2*6371*ASIN(MIN(1,SQRT(SIN(RADIANS((IF(H232="",Setup!$B$9,H232)-E232)/2))^2+COS(RADIANS(E232))*COS(RADIANS(IF(H232="",Setup!$B$9,H232)))*SIN(RADIANS((IF(I232="",Setup!$B$10,I232)-F232)/2))^2))))</f>
        <v/>
      </c>
      <c r="N232" s="6">
        <f t="shared" si="9"/>
        <v>1</v>
      </c>
      <c r="O232" s="6" t="str">
        <f t="shared" si="10"/>
        <v/>
      </c>
      <c r="P232" s="6" t="str">
        <f>IFERROR(VLOOKUP(J232,Factors!$A$4:$C$12,3,FALSE),"")</f>
        <v/>
      </c>
      <c r="Q232" s="6" t="str">
        <f t="shared" si="11"/>
        <v/>
      </c>
    </row>
    <row r="233" spans="1:17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6" t="str">
        <f>IF(OR(E233="",F233=""),"",2*6371*ASIN(MIN(1,SQRT(SIN(RADIANS((IF(H233="",Setup!$B$9,H233)-E233)/2))^2+COS(RADIANS(E233))*COS(RADIANS(IF(H233="",Setup!$B$9,H233)))*SIN(RADIANS((IF(I233="",Setup!$B$10,I233)-F233)/2))^2))))</f>
        <v/>
      </c>
      <c r="N233" s="6">
        <f t="shared" si="9"/>
        <v>1</v>
      </c>
      <c r="O233" s="6" t="str">
        <f t="shared" si="10"/>
        <v/>
      </c>
      <c r="P233" s="6" t="str">
        <f>IFERROR(VLOOKUP(J233,Factors!$A$4:$C$12,3,FALSE),"")</f>
        <v/>
      </c>
      <c r="Q233" s="6" t="str">
        <f t="shared" si="11"/>
        <v/>
      </c>
    </row>
    <row r="234" spans="1:17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6" t="str">
        <f>IF(OR(E234="",F234=""),"",2*6371*ASIN(MIN(1,SQRT(SIN(RADIANS((IF(H234="",Setup!$B$9,H234)-E234)/2))^2+COS(RADIANS(E234))*COS(RADIANS(IF(H234="",Setup!$B$9,H234)))*SIN(RADIANS((IF(I234="",Setup!$B$10,I234)-F234)/2))^2))))</f>
        <v/>
      </c>
      <c r="N234" s="6">
        <f t="shared" si="9"/>
        <v>1</v>
      </c>
      <c r="O234" s="6" t="str">
        <f t="shared" si="10"/>
        <v/>
      </c>
      <c r="P234" s="6" t="str">
        <f>IFERROR(VLOOKUP(J234,Factors!$A$4:$C$12,3,FALSE),"")</f>
        <v/>
      </c>
      <c r="Q234" s="6" t="str">
        <f t="shared" si="11"/>
        <v/>
      </c>
    </row>
    <row r="235" spans="1:17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6" t="str">
        <f>IF(OR(E235="",F235=""),"",2*6371*ASIN(MIN(1,SQRT(SIN(RADIANS((IF(H235="",Setup!$B$9,H235)-E235)/2))^2+COS(RADIANS(E235))*COS(RADIANS(IF(H235="",Setup!$B$9,H235)))*SIN(RADIANS((IF(I235="",Setup!$B$10,I235)-F235)/2))^2))))</f>
        <v/>
      </c>
      <c r="N235" s="6">
        <f t="shared" si="9"/>
        <v>1</v>
      </c>
      <c r="O235" s="6" t="str">
        <f t="shared" si="10"/>
        <v/>
      </c>
      <c r="P235" s="6" t="str">
        <f>IFERROR(VLOOKUP(J235,Factors!$A$4:$C$12,3,FALSE),"")</f>
        <v/>
      </c>
      <c r="Q235" s="6" t="str">
        <f t="shared" si="11"/>
        <v/>
      </c>
    </row>
    <row r="236" spans="1:17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6" t="str">
        <f>IF(OR(E236="",F236=""),"",2*6371*ASIN(MIN(1,SQRT(SIN(RADIANS((IF(H236="",Setup!$B$9,H236)-E236)/2))^2+COS(RADIANS(E236))*COS(RADIANS(IF(H236="",Setup!$B$9,H236)))*SIN(RADIANS((IF(I236="",Setup!$B$10,I236)-F236)/2))^2))))</f>
        <v/>
      </c>
      <c r="N236" s="6">
        <f t="shared" si="9"/>
        <v>1</v>
      </c>
      <c r="O236" s="6" t="str">
        <f t="shared" si="10"/>
        <v/>
      </c>
      <c r="P236" s="6" t="str">
        <f>IFERROR(VLOOKUP(J236,Factors!$A$4:$C$12,3,FALSE),"")</f>
        <v/>
      </c>
      <c r="Q236" s="6" t="str">
        <f t="shared" si="11"/>
        <v/>
      </c>
    </row>
    <row r="237" spans="1:1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6" t="str">
        <f>IF(OR(E237="",F237=""),"",2*6371*ASIN(MIN(1,SQRT(SIN(RADIANS((IF(H237="",Setup!$B$9,H237)-E237)/2))^2+COS(RADIANS(E237))*COS(RADIANS(IF(H237="",Setup!$B$9,H237)))*SIN(RADIANS((IF(I237="",Setup!$B$10,I237)-F237)/2))^2))))</f>
        <v/>
      </c>
      <c r="N237" s="6">
        <f t="shared" si="9"/>
        <v>1</v>
      </c>
      <c r="O237" s="6" t="str">
        <f t="shared" si="10"/>
        <v/>
      </c>
      <c r="P237" s="6" t="str">
        <f>IFERROR(VLOOKUP(J237,Factors!$A$4:$C$12,3,FALSE),"")</f>
        <v/>
      </c>
      <c r="Q237" s="6" t="str">
        <f t="shared" si="11"/>
        <v/>
      </c>
    </row>
    <row r="238" spans="1:17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6" t="str">
        <f>IF(OR(E238="",F238=""),"",2*6371*ASIN(MIN(1,SQRT(SIN(RADIANS((IF(H238="",Setup!$B$9,H238)-E238)/2))^2+COS(RADIANS(E238))*COS(RADIANS(IF(H238="",Setup!$B$9,H238)))*SIN(RADIANS((IF(I238="",Setup!$B$10,I238)-F238)/2))^2))))</f>
        <v/>
      </c>
      <c r="N238" s="6">
        <f t="shared" si="9"/>
        <v>1</v>
      </c>
      <c r="O238" s="6" t="str">
        <f t="shared" si="10"/>
        <v/>
      </c>
      <c r="P238" s="6" t="str">
        <f>IFERROR(VLOOKUP(J238,Factors!$A$4:$C$12,3,FALSE),"")</f>
        <v/>
      </c>
      <c r="Q238" s="6" t="str">
        <f t="shared" si="11"/>
        <v/>
      </c>
    </row>
    <row r="239" spans="1:17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6" t="str">
        <f>IF(OR(E239="",F239=""),"",2*6371*ASIN(MIN(1,SQRT(SIN(RADIANS((IF(H239="",Setup!$B$9,H239)-E239)/2))^2+COS(RADIANS(E239))*COS(RADIANS(IF(H239="",Setup!$B$9,H239)))*SIN(RADIANS((IF(I239="",Setup!$B$10,I239)-F239)/2))^2))))</f>
        <v/>
      </c>
      <c r="N239" s="6">
        <f t="shared" si="9"/>
        <v>1</v>
      </c>
      <c r="O239" s="6" t="str">
        <f t="shared" si="10"/>
        <v/>
      </c>
      <c r="P239" s="6" t="str">
        <f>IFERROR(VLOOKUP(J239,Factors!$A$4:$C$12,3,FALSE),"")</f>
        <v/>
      </c>
      <c r="Q239" s="6" t="str">
        <f t="shared" si="11"/>
        <v/>
      </c>
    </row>
    <row r="240" spans="1:17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6" t="str">
        <f>IF(OR(E240="",F240=""),"",2*6371*ASIN(MIN(1,SQRT(SIN(RADIANS((IF(H240="",Setup!$B$9,H240)-E240)/2))^2+COS(RADIANS(E240))*COS(RADIANS(IF(H240="",Setup!$B$9,H240)))*SIN(RADIANS((IF(I240="",Setup!$B$10,I240)-F240)/2))^2))))</f>
        <v/>
      </c>
      <c r="N240" s="6">
        <f t="shared" si="9"/>
        <v>1</v>
      </c>
      <c r="O240" s="6" t="str">
        <f t="shared" si="10"/>
        <v/>
      </c>
      <c r="P240" s="6" t="str">
        <f>IFERROR(VLOOKUP(J240,Factors!$A$4:$C$12,3,FALSE),"")</f>
        <v/>
      </c>
      <c r="Q240" s="6" t="str">
        <f t="shared" si="11"/>
        <v/>
      </c>
    </row>
    <row r="241" spans="1:17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6" t="str">
        <f>IF(OR(E241="",F241=""),"",2*6371*ASIN(MIN(1,SQRT(SIN(RADIANS((IF(H241="",Setup!$B$9,H241)-E241)/2))^2+COS(RADIANS(E241))*COS(RADIANS(IF(H241="",Setup!$B$9,H241)))*SIN(RADIANS((IF(I241="",Setup!$B$10,I241)-F241)/2))^2))))</f>
        <v/>
      </c>
      <c r="N241" s="6">
        <f t="shared" si="9"/>
        <v>1</v>
      </c>
      <c r="O241" s="6" t="str">
        <f t="shared" si="10"/>
        <v/>
      </c>
      <c r="P241" s="6" t="str">
        <f>IFERROR(VLOOKUP(J241,Factors!$A$4:$C$12,3,FALSE),"")</f>
        <v/>
      </c>
      <c r="Q241" s="6" t="str">
        <f t="shared" si="11"/>
        <v/>
      </c>
    </row>
    <row r="242" spans="1:17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6" t="str">
        <f>IF(OR(E242="",F242=""),"",2*6371*ASIN(MIN(1,SQRT(SIN(RADIANS((IF(H242="",Setup!$B$9,H242)-E242)/2))^2+COS(RADIANS(E242))*COS(RADIANS(IF(H242="",Setup!$B$9,H242)))*SIN(RADIANS((IF(I242="",Setup!$B$10,I242)-F242)/2))^2))))</f>
        <v/>
      </c>
      <c r="N242" s="6">
        <f t="shared" si="9"/>
        <v>1</v>
      </c>
      <c r="O242" s="6" t="str">
        <f t="shared" si="10"/>
        <v/>
      </c>
      <c r="P242" s="6" t="str">
        <f>IFERROR(VLOOKUP(J242,Factors!$A$4:$C$12,3,FALSE),"")</f>
        <v/>
      </c>
      <c r="Q242" s="6" t="str">
        <f t="shared" si="11"/>
        <v/>
      </c>
    </row>
    <row r="243" spans="1:17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6" t="str">
        <f>IF(OR(E243="",F243=""),"",2*6371*ASIN(MIN(1,SQRT(SIN(RADIANS((IF(H243="",Setup!$B$9,H243)-E243)/2))^2+COS(RADIANS(E243))*COS(RADIANS(IF(H243="",Setup!$B$9,H243)))*SIN(RADIANS((IF(I243="",Setup!$B$10,I243)-F243)/2))^2))))</f>
        <v/>
      </c>
      <c r="N243" s="6">
        <f t="shared" si="9"/>
        <v>1</v>
      </c>
      <c r="O243" s="6" t="str">
        <f t="shared" si="10"/>
        <v/>
      </c>
      <c r="P243" s="6" t="str">
        <f>IFERROR(VLOOKUP(J243,Factors!$A$4:$C$12,3,FALSE),"")</f>
        <v/>
      </c>
      <c r="Q243" s="6" t="str">
        <f t="shared" si="11"/>
        <v/>
      </c>
    </row>
    <row r="244" spans="1:17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6" t="str">
        <f>IF(OR(E244="",F244=""),"",2*6371*ASIN(MIN(1,SQRT(SIN(RADIANS((IF(H244="",Setup!$B$9,H244)-E244)/2))^2+COS(RADIANS(E244))*COS(RADIANS(IF(H244="",Setup!$B$9,H244)))*SIN(RADIANS((IF(I244="",Setup!$B$10,I244)-F244)/2))^2))))</f>
        <v/>
      </c>
      <c r="N244" s="6">
        <f t="shared" si="9"/>
        <v>1</v>
      </c>
      <c r="O244" s="6" t="str">
        <f t="shared" si="10"/>
        <v/>
      </c>
      <c r="P244" s="6" t="str">
        <f>IFERROR(VLOOKUP(J244,Factors!$A$4:$C$12,3,FALSE),"")</f>
        <v/>
      </c>
      <c r="Q244" s="6" t="str">
        <f t="shared" si="11"/>
        <v/>
      </c>
    </row>
    <row r="245" spans="1:17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6" t="str">
        <f>IF(OR(E245="",F245=""),"",2*6371*ASIN(MIN(1,SQRT(SIN(RADIANS((IF(H245="",Setup!$B$9,H245)-E245)/2))^2+COS(RADIANS(E245))*COS(RADIANS(IF(H245="",Setup!$B$9,H245)))*SIN(RADIANS((IF(I245="",Setup!$B$10,I245)-F245)/2))^2))))</f>
        <v/>
      </c>
      <c r="N245" s="6">
        <f t="shared" si="9"/>
        <v>1</v>
      </c>
      <c r="O245" s="6" t="str">
        <f t="shared" si="10"/>
        <v/>
      </c>
      <c r="P245" s="6" t="str">
        <f>IFERROR(VLOOKUP(J245,Factors!$A$4:$C$12,3,FALSE),"")</f>
        <v/>
      </c>
      <c r="Q245" s="6" t="str">
        <f t="shared" si="11"/>
        <v/>
      </c>
    </row>
    <row r="246" spans="1:17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6" t="str">
        <f>IF(OR(E246="",F246=""),"",2*6371*ASIN(MIN(1,SQRT(SIN(RADIANS((IF(H246="",Setup!$B$9,H246)-E246)/2))^2+COS(RADIANS(E246))*COS(RADIANS(IF(H246="",Setup!$B$9,H246)))*SIN(RADIANS((IF(I246="",Setup!$B$10,I246)-F246)/2))^2))))</f>
        <v/>
      </c>
      <c r="N246" s="6">
        <f t="shared" si="9"/>
        <v>1</v>
      </c>
      <c r="O246" s="6" t="str">
        <f t="shared" si="10"/>
        <v/>
      </c>
      <c r="P246" s="6" t="str">
        <f>IFERROR(VLOOKUP(J246,Factors!$A$4:$C$12,3,FALSE),"")</f>
        <v/>
      </c>
      <c r="Q246" s="6" t="str">
        <f t="shared" si="11"/>
        <v/>
      </c>
    </row>
    <row r="247" spans="1:1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6" t="str">
        <f>IF(OR(E247="",F247=""),"",2*6371*ASIN(MIN(1,SQRT(SIN(RADIANS((IF(H247="",Setup!$B$9,H247)-E247)/2))^2+COS(RADIANS(E247))*COS(RADIANS(IF(H247="",Setup!$B$9,H247)))*SIN(RADIANS((IF(I247="",Setup!$B$10,I247)-F247)/2))^2))))</f>
        <v/>
      </c>
      <c r="N247" s="6">
        <f t="shared" si="9"/>
        <v>1</v>
      </c>
      <c r="O247" s="6" t="str">
        <f t="shared" si="10"/>
        <v/>
      </c>
      <c r="P247" s="6" t="str">
        <f>IFERROR(VLOOKUP(J247,Factors!$A$4:$C$12,3,FALSE),"")</f>
        <v/>
      </c>
      <c r="Q247" s="6" t="str">
        <f t="shared" si="11"/>
        <v/>
      </c>
    </row>
    <row r="248" spans="1:17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6" t="str">
        <f>IF(OR(E248="",F248=""),"",2*6371*ASIN(MIN(1,SQRT(SIN(RADIANS((IF(H248="",Setup!$B$9,H248)-E248)/2))^2+COS(RADIANS(E248))*COS(RADIANS(IF(H248="",Setup!$B$9,H248)))*SIN(RADIANS((IF(I248="",Setup!$B$10,I248)-F248)/2))^2))))</f>
        <v/>
      </c>
      <c r="N248" s="6">
        <f t="shared" si="9"/>
        <v>1</v>
      </c>
      <c r="O248" s="6" t="str">
        <f t="shared" si="10"/>
        <v/>
      </c>
      <c r="P248" s="6" t="str">
        <f>IFERROR(VLOOKUP(J248,Factors!$A$4:$C$12,3,FALSE),"")</f>
        <v/>
      </c>
      <c r="Q248" s="6" t="str">
        <f t="shared" si="11"/>
        <v/>
      </c>
    </row>
    <row r="249" spans="1:17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6" t="str">
        <f>IF(OR(E249="",F249=""),"",2*6371*ASIN(MIN(1,SQRT(SIN(RADIANS((IF(H249="",Setup!$B$9,H249)-E249)/2))^2+COS(RADIANS(E249))*COS(RADIANS(IF(H249="",Setup!$B$9,H249)))*SIN(RADIANS((IF(I249="",Setup!$B$10,I249)-F249)/2))^2))))</f>
        <v/>
      </c>
      <c r="N249" s="6">
        <f t="shared" si="9"/>
        <v>1</v>
      </c>
      <c r="O249" s="6" t="str">
        <f t="shared" si="10"/>
        <v/>
      </c>
      <c r="P249" s="6" t="str">
        <f>IFERROR(VLOOKUP(J249,Factors!$A$4:$C$12,3,FALSE),"")</f>
        <v/>
      </c>
      <c r="Q249" s="6" t="str">
        <f t="shared" si="11"/>
        <v/>
      </c>
    </row>
    <row r="250" spans="1:17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6" t="str">
        <f>IF(OR(E250="",F250=""),"",2*6371*ASIN(MIN(1,SQRT(SIN(RADIANS((IF(H250="",Setup!$B$9,H250)-E250)/2))^2+COS(RADIANS(E250))*COS(RADIANS(IF(H250="",Setup!$B$9,H250)))*SIN(RADIANS((IF(I250="",Setup!$B$10,I250)-F250)/2))^2))))</f>
        <v/>
      </c>
      <c r="N250" s="6">
        <f t="shared" si="9"/>
        <v>1</v>
      </c>
      <c r="O250" s="6" t="str">
        <f t="shared" si="10"/>
        <v/>
      </c>
      <c r="P250" s="6" t="str">
        <f>IFERROR(VLOOKUP(J250,Factors!$A$4:$C$12,3,FALSE),"")</f>
        <v/>
      </c>
      <c r="Q250" s="6" t="str">
        <f t="shared" si="11"/>
        <v/>
      </c>
    </row>
    <row r="251" spans="1:17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6" t="str">
        <f>IF(OR(E251="",F251=""),"",2*6371*ASIN(MIN(1,SQRT(SIN(RADIANS((IF(H251="",Setup!$B$9,H251)-E251)/2))^2+COS(RADIANS(E251))*COS(RADIANS(IF(H251="",Setup!$B$9,H251)))*SIN(RADIANS((IF(I251="",Setup!$B$10,I251)-F251)/2))^2))))</f>
        <v/>
      </c>
      <c r="N251" s="6">
        <f t="shared" si="9"/>
        <v>1</v>
      </c>
      <c r="O251" s="6" t="str">
        <f t="shared" si="10"/>
        <v/>
      </c>
      <c r="P251" s="6" t="str">
        <f>IFERROR(VLOOKUP(J251,Factors!$A$4:$C$12,3,FALSE),"")</f>
        <v/>
      </c>
      <c r="Q251" s="6" t="str">
        <f t="shared" si="11"/>
        <v/>
      </c>
    </row>
    <row r="252" spans="1:17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6" t="str">
        <f>IF(OR(E252="",F252=""),"",2*6371*ASIN(MIN(1,SQRT(SIN(RADIANS((IF(H252="",Setup!$B$9,H252)-E252)/2))^2+COS(RADIANS(E252))*COS(RADIANS(IF(H252="",Setup!$B$9,H252)))*SIN(RADIANS((IF(I252="",Setup!$B$10,I252)-F252)/2))^2))))</f>
        <v/>
      </c>
      <c r="N252" s="6">
        <f t="shared" si="9"/>
        <v>1</v>
      </c>
      <c r="O252" s="6" t="str">
        <f t="shared" si="10"/>
        <v/>
      </c>
      <c r="P252" s="6" t="str">
        <f>IFERROR(VLOOKUP(J252,Factors!$A$4:$C$12,3,FALSE),"")</f>
        <v/>
      </c>
      <c r="Q252" s="6" t="str">
        <f t="shared" si="11"/>
        <v/>
      </c>
    </row>
    <row r="253" spans="1:17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6" t="str">
        <f>IF(OR(E253="",F253=""),"",2*6371*ASIN(MIN(1,SQRT(SIN(RADIANS((IF(H253="",Setup!$B$9,H253)-E253)/2))^2+COS(RADIANS(E253))*COS(RADIANS(IF(H253="",Setup!$B$9,H253)))*SIN(RADIANS((IF(I253="",Setup!$B$10,I253)-F253)/2))^2))))</f>
        <v/>
      </c>
      <c r="N253" s="6">
        <f t="shared" si="9"/>
        <v>1</v>
      </c>
      <c r="O253" s="6" t="str">
        <f t="shared" si="10"/>
        <v/>
      </c>
      <c r="P253" s="6" t="str">
        <f>IFERROR(VLOOKUP(J253,Factors!$A$4:$C$12,3,FALSE),"")</f>
        <v/>
      </c>
      <c r="Q253" s="6" t="str">
        <f t="shared" si="11"/>
        <v/>
      </c>
    </row>
    <row r="254" spans="1:17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6" t="str">
        <f>IF(OR(E254="",F254=""),"",2*6371*ASIN(MIN(1,SQRT(SIN(RADIANS((IF(H254="",Setup!$B$9,H254)-E254)/2))^2+COS(RADIANS(E254))*COS(RADIANS(IF(H254="",Setup!$B$9,H254)))*SIN(RADIANS((IF(I254="",Setup!$B$10,I254)-F254)/2))^2))))</f>
        <v/>
      </c>
      <c r="N254" s="6">
        <f t="shared" si="9"/>
        <v>1</v>
      </c>
      <c r="O254" s="6" t="str">
        <f t="shared" si="10"/>
        <v/>
      </c>
      <c r="P254" s="6" t="str">
        <f>IFERROR(VLOOKUP(J254,Factors!$A$4:$C$12,3,FALSE),"")</f>
        <v/>
      </c>
      <c r="Q254" s="6" t="str">
        <f t="shared" si="11"/>
        <v/>
      </c>
    </row>
    <row r="255" spans="1:17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6" t="str">
        <f>IF(OR(E255="",F255=""),"",2*6371*ASIN(MIN(1,SQRT(SIN(RADIANS((IF(H255="",Setup!$B$9,H255)-E255)/2))^2+COS(RADIANS(E255))*COS(RADIANS(IF(H255="",Setup!$B$9,H255)))*SIN(RADIANS((IF(I255="",Setup!$B$10,I255)-F255)/2))^2))))</f>
        <v/>
      </c>
      <c r="N255" s="6">
        <f t="shared" si="9"/>
        <v>1</v>
      </c>
      <c r="O255" s="6" t="str">
        <f t="shared" si="10"/>
        <v/>
      </c>
      <c r="P255" s="6" t="str">
        <f>IFERROR(VLOOKUP(J255,Factors!$A$4:$C$12,3,FALSE),"")</f>
        <v/>
      </c>
      <c r="Q255" s="6" t="str">
        <f t="shared" si="11"/>
        <v/>
      </c>
    </row>
    <row r="256" spans="1:17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6" t="str">
        <f>IF(OR(E256="",F256=""),"",2*6371*ASIN(MIN(1,SQRT(SIN(RADIANS((IF(H256="",Setup!$B$9,H256)-E256)/2))^2+COS(RADIANS(E256))*COS(RADIANS(IF(H256="",Setup!$B$9,H256)))*SIN(RADIANS((IF(I256="",Setup!$B$10,I256)-F256)/2))^2))))</f>
        <v/>
      </c>
      <c r="N256" s="6">
        <f t="shared" si="9"/>
        <v>1</v>
      </c>
      <c r="O256" s="6" t="str">
        <f t="shared" si="10"/>
        <v/>
      </c>
      <c r="P256" s="6" t="str">
        <f>IFERROR(VLOOKUP(J256,Factors!$A$4:$C$12,3,FALSE),"")</f>
        <v/>
      </c>
      <c r="Q256" s="6" t="str">
        <f t="shared" si="11"/>
        <v/>
      </c>
    </row>
    <row r="257" spans="1:1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6" t="str">
        <f>IF(OR(E257="",F257=""),"",2*6371*ASIN(MIN(1,SQRT(SIN(RADIANS((IF(H257="",Setup!$B$9,H257)-E257)/2))^2+COS(RADIANS(E257))*COS(RADIANS(IF(H257="",Setup!$B$9,H257)))*SIN(RADIANS((IF(I257="",Setup!$B$10,I257)-F257)/2))^2))))</f>
        <v/>
      </c>
      <c r="N257" s="6">
        <f t="shared" si="9"/>
        <v>1</v>
      </c>
      <c r="O257" s="6" t="str">
        <f t="shared" si="10"/>
        <v/>
      </c>
      <c r="P257" s="6" t="str">
        <f>IFERROR(VLOOKUP(J257,Factors!$A$4:$C$12,3,FALSE),"")</f>
        <v/>
      </c>
      <c r="Q257" s="6" t="str">
        <f t="shared" si="11"/>
        <v/>
      </c>
    </row>
    <row r="258" spans="1:17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6" t="str">
        <f>IF(OR(E258="",F258=""),"",2*6371*ASIN(MIN(1,SQRT(SIN(RADIANS((IF(H258="",Setup!$B$9,H258)-E258)/2))^2+COS(RADIANS(E258))*COS(RADIANS(IF(H258="",Setup!$B$9,H258)))*SIN(RADIANS((IF(I258="",Setup!$B$10,I258)-F258)/2))^2))))</f>
        <v/>
      </c>
      <c r="N258" s="6">
        <f t="shared" ref="N258:N321" si="12">IF(K258="Return",2,1)</f>
        <v>1</v>
      </c>
      <c r="O258" s="6" t="str">
        <f t="shared" ref="O258:O321" si="13">IF(M258="","",M258*N258*IF(L258="",1,L258))</f>
        <v/>
      </c>
      <c r="P258" s="6" t="str">
        <f>IFERROR(VLOOKUP(J258,Factors!$A$4:$C$12,3,FALSE),"")</f>
        <v/>
      </c>
      <c r="Q258" s="6" t="str">
        <f t="shared" ref="Q258:Q321" si="14">IF(OR(O258="",P258=""),"",O258*P258)</f>
        <v/>
      </c>
    </row>
    <row r="259" spans="1:17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6" t="str">
        <f>IF(OR(E259="",F259=""),"",2*6371*ASIN(MIN(1,SQRT(SIN(RADIANS((IF(H259="",Setup!$B$9,H259)-E259)/2))^2+COS(RADIANS(E259))*COS(RADIANS(IF(H259="",Setup!$B$9,H259)))*SIN(RADIANS((IF(I259="",Setup!$B$10,I259)-F259)/2))^2))))</f>
        <v/>
      </c>
      <c r="N259" s="6">
        <f t="shared" si="12"/>
        <v>1</v>
      </c>
      <c r="O259" s="6" t="str">
        <f t="shared" si="13"/>
        <v/>
      </c>
      <c r="P259" s="6" t="str">
        <f>IFERROR(VLOOKUP(J259,Factors!$A$4:$C$12,3,FALSE),"")</f>
        <v/>
      </c>
      <c r="Q259" s="6" t="str">
        <f t="shared" si="14"/>
        <v/>
      </c>
    </row>
    <row r="260" spans="1:17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6" t="str">
        <f>IF(OR(E260="",F260=""),"",2*6371*ASIN(MIN(1,SQRT(SIN(RADIANS((IF(H260="",Setup!$B$9,H260)-E260)/2))^2+COS(RADIANS(E260))*COS(RADIANS(IF(H260="",Setup!$B$9,H260)))*SIN(RADIANS((IF(I260="",Setup!$B$10,I260)-F260)/2))^2))))</f>
        <v/>
      </c>
      <c r="N260" s="6">
        <f t="shared" si="12"/>
        <v>1</v>
      </c>
      <c r="O260" s="6" t="str">
        <f t="shared" si="13"/>
        <v/>
      </c>
      <c r="P260" s="6" t="str">
        <f>IFERROR(VLOOKUP(J260,Factors!$A$4:$C$12,3,FALSE),"")</f>
        <v/>
      </c>
      <c r="Q260" s="6" t="str">
        <f t="shared" si="14"/>
        <v/>
      </c>
    </row>
    <row r="261" spans="1:17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6" t="str">
        <f>IF(OR(E261="",F261=""),"",2*6371*ASIN(MIN(1,SQRT(SIN(RADIANS((IF(H261="",Setup!$B$9,H261)-E261)/2))^2+COS(RADIANS(E261))*COS(RADIANS(IF(H261="",Setup!$B$9,H261)))*SIN(RADIANS((IF(I261="",Setup!$B$10,I261)-F261)/2))^2))))</f>
        <v/>
      </c>
      <c r="N261" s="6">
        <f t="shared" si="12"/>
        <v>1</v>
      </c>
      <c r="O261" s="6" t="str">
        <f t="shared" si="13"/>
        <v/>
      </c>
      <c r="P261" s="6" t="str">
        <f>IFERROR(VLOOKUP(J261,Factors!$A$4:$C$12,3,FALSE),"")</f>
        <v/>
      </c>
      <c r="Q261" s="6" t="str">
        <f t="shared" si="14"/>
        <v/>
      </c>
    </row>
    <row r="262" spans="1:17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6" t="str">
        <f>IF(OR(E262="",F262=""),"",2*6371*ASIN(MIN(1,SQRT(SIN(RADIANS((IF(H262="",Setup!$B$9,H262)-E262)/2))^2+COS(RADIANS(E262))*COS(RADIANS(IF(H262="",Setup!$B$9,H262)))*SIN(RADIANS((IF(I262="",Setup!$B$10,I262)-F262)/2))^2))))</f>
        <v/>
      </c>
      <c r="N262" s="6">
        <f t="shared" si="12"/>
        <v>1</v>
      </c>
      <c r="O262" s="6" t="str">
        <f t="shared" si="13"/>
        <v/>
      </c>
      <c r="P262" s="6" t="str">
        <f>IFERROR(VLOOKUP(J262,Factors!$A$4:$C$12,3,FALSE),"")</f>
        <v/>
      </c>
      <c r="Q262" s="6" t="str">
        <f t="shared" si="14"/>
        <v/>
      </c>
    </row>
    <row r="263" spans="1:17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6" t="str">
        <f>IF(OR(E263="",F263=""),"",2*6371*ASIN(MIN(1,SQRT(SIN(RADIANS((IF(H263="",Setup!$B$9,H263)-E263)/2))^2+COS(RADIANS(E263))*COS(RADIANS(IF(H263="",Setup!$B$9,H263)))*SIN(RADIANS((IF(I263="",Setup!$B$10,I263)-F263)/2))^2))))</f>
        <v/>
      </c>
      <c r="N263" s="6">
        <f t="shared" si="12"/>
        <v>1</v>
      </c>
      <c r="O263" s="6" t="str">
        <f t="shared" si="13"/>
        <v/>
      </c>
      <c r="P263" s="6" t="str">
        <f>IFERROR(VLOOKUP(J263,Factors!$A$4:$C$12,3,FALSE),"")</f>
        <v/>
      </c>
      <c r="Q263" s="6" t="str">
        <f t="shared" si="14"/>
        <v/>
      </c>
    </row>
    <row r="264" spans="1:17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6" t="str">
        <f>IF(OR(E264="",F264=""),"",2*6371*ASIN(MIN(1,SQRT(SIN(RADIANS((IF(H264="",Setup!$B$9,H264)-E264)/2))^2+COS(RADIANS(E264))*COS(RADIANS(IF(H264="",Setup!$B$9,H264)))*SIN(RADIANS((IF(I264="",Setup!$B$10,I264)-F264)/2))^2))))</f>
        <v/>
      </c>
      <c r="N264" s="6">
        <f t="shared" si="12"/>
        <v>1</v>
      </c>
      <c r="O264" s="6" t="str">
        <f t="shared" si="13"/>
        <v/>
      </c>
      <c r="P264" s="6" t="str">
        <f>IFERROR(VLOOKUP(J264,Factors!$A$4:$C$12,3,FALSE),"")</f>
        <v/>
      </c>
      <c r="Q264" s="6" t="str">
        <f t="shared" si="14"/>
        <v/>
      </c>
    </row>
    <row r="265" spans="1:17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6" t="str">
        <f>IF(OR(E265="",F265=""),"",2*6371*ASIN(MIN(1,SQRT(SIN(RADIANS((IF(H265="",Setup!$B$9,H265)-E265)/2))^2+COS(RADIANS(E265))*COS(RADIANS(IF(H265="",Setup!$B$9,H265)))*SIN(RADIANS((IF(I265="",Setup!$B$10,I265)-F265)/2))^2))))</f>
        <v/>
      </c>
      <c r="N265" s="6">
        <f t="shared" si="12"/>
        <v>1</v>
      </c>
      <c r="O265" s="6" t="str">
        <f t="shared" si="13"/>
        <v/>
      </c>
      <c r="P265" s="6" t="str">
        <f>IFERROR(VLOOKUP(J265,Factors!$A$4:$C$12,3,FALSE),"")</f>
        <v/>
      </c>
      <c r="Q265" s="6" t="str">
        <f t="shared" si="14"/>
        <v/>
      </c>
    </row>
    <row r="266" spans="1:17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6" t="str">
        <f>IF(OR(E266="",F266=""),"",2*6371*ASIN(MIN(1,SQRT(SIN(RADIANS((IF(H266="",Setup!$B$9,H266)-E266)/2))^2+COS(RADIANS(E266))*COS(RADIANS(IF(H266="",Setup!$B$9,H266)))*SIN(RADIANS((IF(I266="",Setup!$B$10,I266)-F266)/2))^2))))</f>
        <v/>
      </c>
      <c r="N266" s="6">
        <f t="shared" si="12"/>
        <v>1</v>
      </c>
      <c r="O266" s="6" t="str">
        <f t="shared" si="13"/>
        <v/>
      </c>
      <c r="P266" s="6" t="str">
        <f>IFERROR(VLOOKUP(J266,Factors!$A$4:$C$12,3,FALSE),"")</f>
        <v/>
      </c>
      <c r="Q266" s="6" t="str">
        <f t="shared" si="14"/>
        <v/>
      </c>
    </row>
    <row r="267" spans="1:1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6" t="str">
        <f>IF(OR(E267="",F267=""),"",2*6371*ASIN(MIN(1,SQRT(SIN(RADIANS((IF(H267="",Setup!$B$9,H267)-E267)/2))^2+COS(RADIANS(E267))*COS(RADIANS(IF(H267="",Setup!$B$9,H267)))*SIN(RADIANS((IF(I267="",Setup!$B$10,I267)-F267)/2))^2))))</f>
        <v/>
      </c>
      <c r="N267" s="6">
        <f t="shared" si="12"/>
        <v>1</v>
      </c>
      <c r="O267" s="6" t="str">
        <f t="shared" si="13"/>
        <v/>
      </c>
      <c r="P267" s="6" t="str">
        <f>IFERROR(VLOOKUP(J267,Factors!$A$4:$C$12,3,FALSE),"")</f>
        <v/>
      </c>
      <c r="Q267" s="6" t="str">
        <f t="shared" si="14"/>
        <v/>
      </c>
    </row>
    <row r="268" spans="1:17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6" t="str">
        <f>IF(OR(E268="",F268=""),"",2*6371*ASIN(MIN(1,SQRT(SIN(RADIANS((IF(H268="",Setup!$B$9,H268)-E268)/2))^2+COS(RADIANS(E268))*COS(RADIANS(IF(H268="",Setup!$B$9,H268)))*SIN(RADIANS((IF(I268="",Setup!$B$10,I268)-F268)/2))^2))))</f>
        <v/>
      </c>
      <c r="N268" s="6">
        <f t="shared" si="12"/>
        <v>1</v>
      </c>
      <c r="O268" s="6" t="str">
        <f t="shared" si="13"/>
        <v/>
      </c>
      <c r="P268" s="6" t="str">
        <f>IFERROR(VLOOKUP(J268,Factors!$A$4:$C$12,3,FALSE),"")</f>
        <v/>
      </c>
      <c r="Q268" s="6" t="str">
        <f t="shared" si="14"/>
        <v/>
      </c>
    </row>
    <row r="269" spans="1:17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6" t="str">
        <f>IF(OR(E269="",F269=""),"",2*6371*ASIN(MIN(1,SQRT(SIN(RADIANS((IF(H269="",Setup!$B$9,H269)-E269)/2))^2+COS(RADIANS(E269))*COS(RADIANS(IF(H269="",Setup!$B$9,H269)))*SIN(RADIANS((IF(I269="",Setup!$B$10,I269)-F269)/2))^2))))</f>
        <v/>
      </c>
      <c r="N269" s="6">
        <f t="shared" si="12"/>
        <v>1</v>
      </c>
      <c r="O269" s="6" t="str">
        <f t="shared" si="13"/>
        <v/>
      </c>
      <c r="P269" s="6" t="str">
        <f>IFERROR(VLOOKUP(J269,Factors!$A$4:$C$12,3,FALSE),"")</f>
        <v/>
      </c>
      <c r="Q269" s="6" t="str">
        <f t="shared" si="14"/>
        <v/>
      </c>
    </row>
    <row r="270" spans="1:17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6" t="str">
        <f>IF(OR(E270="",F270=""),"",2*6371*ASIN(MIN(1,SQRT(SIN(RADIANS((IF(H270="",Setup!$B$9,H270)-E270)/2))^2+COS(RADIANS(E270))*COS(RADIANS(IF(H270="",Setup!$B$9,H270)))*SIN(RADIANS((IF(I270="",Setup!$B$10,I270)-F270)/2))^2))))</f>
        <v/>
      </c>
      <c r="N270" s="6">
        <f t="shared" si="12"/>
        <v>1</v>
      </c>
      <c r="O270" s="6" t="str">
        <f t="shared" si="13"/>
        <v/>
      </c>
      <c r="P270" s="6" t="str">
        <f>IFERROR(VLOOKUP(J270,Factors!$A$4:$C$12,3,FALSE),"")</f>
        <v/>
      </c>
      <c r="Q270" s="6" t="str">
        <f t="shared" si="14"/>
        <v/>
      </c>
    </row>
    <row r="271" spans="1:17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6" t="str">
        <f>IF(OR(E271="",F271=""),"",2*6371*ASIN(MIN(1,SQRT(SIN(RADIANS((IF(H271="",Setup!$B$9,H271)-E271)/2))^2+COS(RADIANS(E271))*COS(RADIANS(IF(H271="",Setup!$B$9,H271)))*SIN(RADIANS((IF(I271="",Setup!$B$10,I271)-F271)/2))^2))))</f>
        <v/>
      </c>
      <c r="N271" s="6">
        <f t="shared" si="12"/>
        <v>1</v>
      </c>
      <c r="O271" s="6" t="str">
        <f t="shared" si="13"/>
        <v/>
      </c>
      <c r="P271" s="6" t="str">
        <f>IFERROR(VLOOKUP(J271,Factors!$A$4:$C$12,3,FALSE),"")</f>
        <v/>
      </c>
      <c r="Q271" s="6" t="str">
        <f t="shared" si="14"/>
        <v/>
      </c>
    </row>
    <row r="272" spans="1:17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6" t="str">
        <f>IF(OR(E272="",F272=""),"",2*6371*ASIN(MIN(1,SQRT(SIN(RADIANS((IF(H272="",Setup!$B$9,H272)-E272)/2))^2+COS(RADIANS(E272))*COS(RADIANS(IF(H272="",Setup!$B$9,H272)))*SIN(RADIANS((IF(I272="",Setup!$B$10,I272)-F272)/2))^2))))</f>
        <v/>
      </c>
      <c r="N272" s="6">
        <f t="shared" si="12"/>
        <v>1</v>
      </c>
      <c r="O272" s="6" t="str">
        <f t="shared" si="13"/>
        <v/>
      </c>
      <c r="P272" s="6" t="str">
        <f>IFERROR(VLOOKUP(J272,Factors!$A$4:$C$12,3,FALSE),"")</f>
        <v/>
      </c>
      <c r="Q272" s="6" t="str">
        <f t="shared" si="14"/>
        <v/>
      </c>
    </row>
    <row r="273" spans="1:17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6" t="str">
        <f>IF(OR(E273="",F273=""),"",2*6371*ASIN(MIN(1,SQRT(SIN(RADIANS((IF(H273="",Setup!$B$9,H273)-E273)/2))^2+COS(RADIANS(E273))*COS(RADIANS(IF(H273="",Setup!$B$9,H273)))*SIN(RADIANS((IF(I273="",Setup!$B$10,I273)-F273)/2))^2))))</f>
        <v/>
      </c>
      <c r="N273" s="6">
        <f t="shared" si="12"/>
        <v>1</v>
      </c>
      <c r="O273" s="6" t="str">
        <f t="shared" si="13"/>
        <v/>
      </c>
      <c r="P273" s="6" t="str">
        <f>IFERROR(VLOOKUP(J273,Factors!$A$4:$C$12,3,FALSE),"")</f>
        <v/>
      </c>
      <c r="Q273" s="6" t="str">
        <f t="shared" si="14"/>
        <v/>
      </c>
    </row>
    <row r="274" spans="1:17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6" t="str">
        <f>IF(OR(E274="",F274=""),"",2*6371*ASIN(MIN(1,SQRT(SIN(RADIANS((IF(H274="",Setup!$B$9,H274)-E274)/2))^2+COS(RADIANS(E274))*COS(RADIANS(IF(H274="",Setup!$B$9,H274)))*SIN(RADIANS((IF(I274="",Setup!$B$10,I274)-F274)/2))^2))))</f>
        <v/>
      </c>
      <c r="N274" s="6">
        <f t="shared" si="12"/>
        <v>1</v>
      </c>
      <c r="O274" s="6" t="str">
        <f t="shared" si="13"/>
        <v/>
      </c>
      <c r="P274" s="6" t="str">
        <f>IFERROR(VLOOKUP(J274,Factors!$A$4:$C$12,3,FALSE),"")</f>
        <v/>
      </c>
      <c r="Q274" s="6" t="str">
        <f t="shared" si="14"/>
        <v/>
      </c>
    </row>
    <row r="275" spans="1:17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6" t="str">
        <f>IF(OR(E275="",F275=""),"",2*6371*ASIN(MIN(1,SQRT(SIN(RADIANS((IF(H275="",Setup!$B$9,H275)-E275)/2))^2+COS(RADIANS(E275))*COS(RADIANS(IF(H275="",Setup!$B$9,H275)))*SIN(RADIANS((IF(I275="",Setup!$B$10,I275)-F275)/2))^2))))</f>
        <v/>
      </c>
      <c r="N275" s="6">
        <f t="shared" si="12"/>
        <v>1</v>
      </c>
      <c r="O275" s="6" t="str">
        <f t="shared" si="13"/>
        <v/>
      </c>
      <c r="P275" s="6" t="str">
        <f>IFERROR(VLOOKUP(J275,Factors!$A$4:$C$12,3,FALSE),"")</f>
        <v/>
      </c>
      <c r="Q275" s="6" t="str">
        <f t="shared" si="14"/>
        <v/>
      </c>
    </row>
    <row r="276" spans="1:17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6" t="str">
        <f>IF(OR(E276="",F276=""),"",2*6371*ASIN(MIN(1,SQRT(SIN(RADIANS((IF(H276="",Setup!$B$9,H276)-E276)/2))^2+COS(RADIANS(E276))*COS(RADIANS(IF(H276="",Setup!$B$9,H276)))*SIN(RADIANS((IF(I276="",Setup!$B$10,I276)-F276)/2))^2))))</f>
        <v/>
      </c>
      <c r="N276" s="6">
        <f t="shared" si="12"/>
        <v>1</v>
      </c>
      <c r="O276" s="6" t="str">
        <f t="shared" si="13"/>
        <v/>
      </c>
      <c r="P276" s="6" t="str">
        <f>IFERROR(VLOOKUP(J276,Factors!$A$4:$C$12,3,FALSE),"")</f>
        <v/>
      </c>
      <c r="Q276" s="6" t="str">
        <f t="shared" si="14"/>
        <v/>
      </c>
    </row>
    <row r="277" spans="1:1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6" t="str">
        <f>IF(OR(E277="",F277=""),"",2*6371*ASIN(MIN(1,SQRT(SIN(RADIANS((IF(H277="",Setup!$B$9,H277)-E277)/2))^2+COS(RADIANS(E277))*COS(RADIANS(IF(H277="",Setup!$B$9,H277)))*SIN(RADIANS((IF(I277="",Setup!$B$10,I277)-F277)/2))^2))))</f>
        <v/>
      </c>
      <c r="N277" s="6">
        <f t="shared" si="12"/>
        <v>1</v>
      </c>
      <c r="O277" s="6" t="str">
        <f t="shared" si="13"/>
        <v/>
      </c>
      <c r="P277" s="6" t="str">
        <f>IFERROR(VLOOKUP(J277,Factors!$A$4:$C$12,3,FALSE),"")</f>
        <v/>
      </c>
      <c r="Q277" s="6" t="str">
        <f t="shared" si="14"/>
        <v/>
      </c>
    </row>
    <row r="278" spans="1:17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6" t="str">
        <f>IF(OR(E278="",F278=""),"",2*6371*ASIN(MIN(1,SQRT(SIN(RADIANS((IF(H278="",Setup!$B$9,H278)-E278)/2))^2+COS(RADIANS(E278))*COS(RADIANS(IF(H278="",Setup!$B$9,H278)))*SIN(RADIANS((IF(I278="",Setup!$B$10,I278)-F278)/2))^2))))</f>
        <v/>
      </c>
      <c r="N278" s="6">
        <f t="shared" si="12"/>
        <v>1</v>
      </c>
      <c r="O278" s="6" t="str">
        <f t="shared" si="13"/>
        <v/>
      </c>
      <c r="P278" s="6" t="str">
        <f>IFERROR(VLOOKUP(J278,Factors!$A$4:$C$12,3,FALSE),"")</f>
        <v/>
      </c>
      <c r="Q278" s="6" t="str">
        <f t="shared" si="14"/>
        <v/>
      </c>
    </row>
    <row r="279" spans="1:17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6" t="str">
        <f>IF(OR(E279="",F279=""),"",2*6371*ASIN(MIN(1,SQRT(SIN(RADIANS((IF(H279="",Setup!$B$9,H279)-E279)/2))^2+COS(RADIANS(E279))*COS(RADIANS(IF(H279="",Setup!$B$9,H279)))*SIN(RADIANS((IF(I279="",Setup!$B$10,I279)-F279)/2))^2))))</f>
        <v/>
      </c>
      <c r="N279" s="6">
        <f t="shared" si="12"/>
        <v>1</v>
      </c>
      <c r="O279" s="6" t="str">
        <f t="shared" si="13"/>
        <v/>
      </c>
      <c r="P279" s="6" t="str">
        <f>IFERROR(VLOOKUP(J279,Factors!$A$4:$C$12,3,FALSE),"")</f>
        <v/>
      </c>
      <c r="Q279" s="6" t="str">
        <f t="shared" si="14"/>
        <v/>
      </c>
    </row>
    <row r="280" spans="1:17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6" t="str">
        <f>IF(OR(E280="",F280=""),"",2*6371*ASIN(MIN(1,SQRT(SIN(RADIANS((IF(H280="",Setup!$B$9,H280)-E280)/2))^2+COS(RADIANS(E280))*COS(RADIANS(IF(H280="",Setup!$B$9,H280)))*SIN(RADIANS((IF(I280="",Setup!$B$10,I280)-F280)/2))^2))))</f>
        <v/>
      </c>
      <c r="N280" s="6">
        <f t="shared" si="12"/>
        <v>1</v>
      </c>
      <c r="O280" s="6" t="str">
        <f t="shared" si="13"/>
        <v/>
      </c>
      <c r="P280" s="6" t="str">
        <f>IFERROR(VLOOKUP(J280,Factors!$A$4:$C$12,3,FALSE),"")</f>
        <v/>
      </c>
      <c r="Q280" s="6" t="str">
        <f t="shared" si="14"/>
        <v/>
      </c>
    </row>
    <row r="281" spans="1:17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6" t="str">
        <f>IF(OR(E281="",F281=""),"",2*6371*ASIN(MIN(1,SQRT(SIN(RADIANS((IF(H281="",Setup!$B$9,H281)-E281)/2))^2+COS(RADIANS(E281))*COS(RADIANS(IF(H281="",Setup!$B$9,H281)))*SIN(RADIANS((IF(I281="",Setup!$B$10,I281)-F281)/2))^2))))</f>
        <v/>
      </c>
      <c r="N281" s="6">
        <f t="shared" si="12"/>
        <v>1</v>
      </c>
      <c r="O281" s="6" t="str">
        <f t="shared" si="13"/>
        <v/>
      </c>
      <c r="P281" s="6" t="str">
        <f>IFERROR(VLOOKUP(J281,Factors!$A$4:$C$12,3,FALSE),"")</f>
        <v/>
      </c>
      <c r="Q281" s="6" t="str">
        <f t="shared" si="14"/>
        <v/>
      </c>
    </row>
    <row r="282" spans="1:17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6" t="str">
        <f>IF(OR(E282="",F282=""),"",2*6371*ASIN(MIN(1,SQRT(SIN(RADIANS((IF(H282="",Setup!$B$9,H282)-E282)/2))^2+COS(RADIANS(E282))*COS(RADIANS(IF(H282="",Setup!$B$9,H282)))*SIN(RADIANS((IF(I282="",Setup!$B$10,I282)-F282)/2))^2))))</f>
        <v/>
      </c>
      <c r="N282" s="6">
        <f t="shared" si="12"/>
        <v>1</v>
      </c>
      <c r="O282" s="6" t="str">
        <f t="shared" si="13"/>
        <v/>
      </c>
      <c r="P282" s="6" t="str">
        <f>IFERROR(VLOOKUP(J282,Factors!$A$4:$C$12,3,FALSE),"")</f>
        <v/>
      </c>
      <c r="Q282" s="6" t="str">
        <f t="shared" si="14"/>
        <v/>
      </c>
    </row>
    <row r="283" spans="1:17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6" t="str">
        <f>IF(OR(E283="",F283=""),"",2*6371*ASIN(MIN(1,SQRT(SIN(RADIANS((IF(H283="",Setup!$B$9,H283)-E283)/2))^2+COS(RADIANS(E283))*COS(RADIANS(IF(H283="",Setup!$B$9,H283)))*SIN(RADIANS((IF(I283="",Setup!$B$10,I283)-F283)/2))^2))))</f>
        <v/>
      </c>
      <c r="N283" s="6">
        <f t="shared" si="12"/>
        <v>1</v>
      </c>
      <c r="O283" s="6" t="str">
        <f t="shared" si="13"/>
        <v/>
      </c>
      <c r="P283" s="6" t="str">
        <f>IFERROR(VLOOKUP(J283,Factors!$A$4:$C$12,3,FALSE),"")</f>
        <v/>
      </c>
      <c r="Q283" s="6" t="str">
        <f t="shared" si="14"/>
        <v/>
      </c>
    </row>
    <row r="284" spans="1:17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6" t="str">
        <f>IF(OR(E284="",F284=""),"",2*6371*ASIN(MIN(1,SQRT(SIN(RADIANS((IF(H284="",Setup!$B$9,H284)-E284)/2))^2+COS(RADIANS(E284))*COS(RADIANS(IF(H284="",Setup!$B$9,H284)))*SIN(RADIANS((IF(I284="",Setup!$B$10,I284)-F284)/2))^2))))</f>
        <v/>
      </c>
      <c r="N284" s="6">
        <f t="shared" si="12"/>
        <v>1</v>
      </c>
      <c r="O284" s="6" t="str">
        <f t="shared" si="13"/>
        <v/>
      </c>
      <c r="P284" s="6" t="str">
        <f>IFERROR(VLOOKUP(J284,Factors!$A$4:$C$12,3,FALSE),"")</f>
        <v/>
      </c>
      <c r="Q284" s="6" t="str">
        <f t="shared" si="14"/>
        <v/>
      </c>
    </row>
    <row r="285" spans="1:17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6" t="str">
        <f>IF(OR(E285="",F285=""),"",2*6371*ASIN(MIN(1,SQRT(SIN(RADIANS((IF(H285="",Setup!$B$9,H285)-E285)/2))^2+COS(RADIANS(E285))*COS(RADIANS(IF(H285="",Setup!$B$9,H285)))*SIN(RADIANS((IF(I285="",Setup!$B$10,I285)-F285)/2))^2))))</f>
        <v/>
      </c>
      <c r="N285" s="6">
        <f t="shared" si="12"/>
        <v>1</v>
      </c>
      <c r="O285" s="6" t="str">
        <f t="shared" si="13"/>
        <v/>
      </c>
      <c r="P285" s="6" t="str">
        <f>IFERROR(VLOOKUP(J285,Factors!$A$4:$C$12,3,FALSE),"")</f>
        <v/>
      </c>
      <c r="Q285" s="6" t="str">
        <f t="shared" si="14"/>
        <v/>
      </c>
    </row>
    <row r="286" spans="1:17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6" t="str">
        <f>IF(OR(E286="",F286=""),"",2*6371*ASIN(MIN(1,SQRT(SIN(RADIANS((IF(H286="",Setup!$B$9,H286)-E286)/2))^2+COS(RADIANS(E286))*COS(RADIANS(IF(H286="",Setup!$B$9,H286)))*SIN(RADIANS((IF(I286="",Setup!$B$10,I286)-F286)/2))^2))))</f>
        <v/>
      </c>
      <c r="N286" s="6">
        <f t="shared" si="12"/>
        <v>1</v>
      </c>
      <c r="O286" s="6" t="str">
        <f t="shared" si="13"/>
        <v/>
      </c>
      <c r="P286" s="6" t="str">
        <f>IFERROR(VLOOKUP(J286,Factors!$A$4:$C$12,3,FALSE),"")</f>
        <v/>
      </c>
      <c r="Q286" s="6" t="str">
        <f t="shared" si="14"/>
        <v/>
      </c>
    </row>
    <row r="287" spans="1:1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6" t="str">
        <f>IF(OR(E287="",F287=""),"",2*6371*ASIN(MIN(1,SQRT(SIN(RADIANS((IF(H287="",Setup!$B$9,H287)-E287)/2))^2+COS(RADIANS(E287))*COS(RADIANS(IF(H287="",Setup!$B$9,H287)))*SIN(RADIANS((IF(I287="",Setup!$B$10,I287)-F287)/2))^2))))</f>
        <v/>
      </c>
      <c r="N287" s="6">
        <f t="shared" si="12"/>
        <v>1</v>
      </c>
      <c r="O287" s="6" t="str">
        <f t="shared" si="13"/>
        <v/>
      </c>
      <c r="P287" s="6" t="str">
        <f>IFERROR(VLOOKUP(J287,Factors!$A$4:$C$12,3,FALSE),"")</f>
        <v/>
      </c>
      <c r="Q287" s="6" t="str">
        <f t="shared" si="14"/>
        <v/>
      </c>
    </row>
    <row r="288" spans="1:17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6" t="str">
        <f>IF(OR(E288="",F288=""),"",2*6371*ASIN(MIN(1,SQRT(SIN(RADIANS((IF(H288="",Setup!$B$9,H288)-E288)/2))^2+COS(RADIANS(E288))*COS(RADIANS(IF(H288="",Setup!$B$9,H288)))*SIN(RADIANS((IF(I288="",Setup!$B$10,I288)-F288)/2))^2))))</f>
        <v/>
      </c>
      <c r="N288" s="6">
        <f t="shared" si="12"/>
        <v>1</v>
      </c>
      <c r="O288" s="6" t="str">
        <f t="shared" si="13"/>
        <v/>
      </c>
      <c r="P288" s="6" t="str">
        <f>IFERROR(VLOOKUP(J288,Factors!$A$4:$C$12,3,FALSE),"")</f>
        <v/>
      </c>
      <c r="Q288" s="6" t="str">
        <f t="shared" si="14"/>
        <v/>
      </c>
    </row>
    <row r="289" spans="1:17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6" t="str">
        <f>IF(OR(E289="",F289=""),"",2*6371*ASIN(MIN(1,SQRT(SIN(RADIANS((IF(H289="",Setup!$B$9,H289)-E289)/2))^2+COS(RADIANS(E289))*COS(RADIANS(IF(H289="",Setup!$B$9,H289)))*SIN(RADIANS((IF(I289="",Setup!$B$10,I289)-F289)/2))^2))))</f>
        <v/>
      </c>
      <c r="N289" s="6">
        <f t="shared" si="12"/>
        <v>1</v>
      </c>
      <c r="O289" s="6" t="str">
        <f t="shared" si="13"/>
        <v/>
      </c>
      <c r="P289" s="6" t="str">
        <f>IFERROR(VLOOKUP(J289,Factors!$A$4:$C$12,3,FALSE),"")</f>
        <v/>
      </c>
      <c r="Q289" s="6" t="str">
        <f t="shared" si="14"/>
        <v/>
      </c>
    </row>
    <row r="290" spans="1:17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6" t="str">
        <f>IF(OR(E290="",F290=""),"",2*6371*ASIN(MIN(1,SQRT(SIN(RADIANS((IF(H290="",Setup!$B$9,H290)-E290)/2))^2+COS(RADIANS(E290))*COS(RADIANS(IF(H290="",Setup!$B$9,H290)))*SIN(RADIANS((IF(I290="",Setup!$B$10,I290)-F290)/2))^2))))</f>
        <v/>
      </c>
      <c r="N290" s="6">
        <f t="shared" si="12"/>
        <v>1</v>
      </c>
      <c r="O290" s="6" t="str">
        <f t="shared" si="13"/>
        <v/>
      </c>
      <c r="P290" s="6" t="str">
        <f>IFERROR(VLOOKUP(J290,Factors!$A$4:$C$12,3,FALSE),"")</f>
        <v/>
      </c>
      <c r="Q290" s="6" t="str">
        <f t="shared" si="14"/>
        <v/>
      </c>
    </row>
    <row r="291" spans="1:17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6" t="str">
        <f>IF(OR(E291="",F291=""),"",2*6371*ASIN(MIN(1,SQRT(SIN(RADIANS((IF(H291="",Setup!$B$9,H291)-E291)/2))^2+COS(RADIANS(E291))*COS(RADIANS(IF(H291="",Setup!$B$9,H291)))*SIN(RADIANS((IF(I291="",Setup!$B$10,I291)-F291)/2))^2))))</f>
        <v/>
      </c>
      <c r="N291" s="6">
        <f t="shared" si="12"/>
        <v>1</v>
      </c>
      <c r="O291" s="6" t="str">
        <f t="shared" si="13"/>
        <v/>
      </c>
      <c r="P291" s="6" t="str">
        <f>IFERROR(VLOOKUP(J291,Factors!$A$4:$C$12,3,FALSE),"")</f>
        <v/>
      </c>
      <c r="Q291" s="6" t="str">
        <f t="shared" si="14"/>
        <v/>
      </c>
    </row>
    <row r="292" spans="1:17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6" t="str">
        <f>IF(OR(E292="",F292=""),"",2*6371*ASIN(MIN(1,SQRT(SIN(RADIANS((IF(H292="",Setup!$B$9,H292)-E292)/2))^2+COS(RADIANS(E292))*COS(RADIANS(IF(H292="",Setup!$B$9,H292)))*SIN(RADIANS((IF(I292="",Setup!$B$10,I292)-F292)/2))^2))))</f>
        <v/>
      </c>
      <c r="N292" s="6">
        <f t="shared" si="12"/>
        <v>1</v>
      </c>
      <c r="O292" s="6" t="str">
        <f t="shared" si="13"/>
        <v/>
      </c>
      <c r="P292" s="6" t="str">
        <f>IFERROR(VLOOKUP(J292,Factors!$A$4:$C$12,3,FALSE),"")</f>
        <v/>
      </c>
      <c r="Q292" s="6" t="str">
        <f t="shared" si="14"/>
        <v/>
      </c>
    </row>
    <row r="293" spans="1:17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6" t="str">
        <f>IF(OR(E293="",F293=""),"",2*6371*ASIN(MIN(1,SQRT(SIN(RADIANS((IF(H293="",Setup!$B$9,H293)-E293)/2))^2+COS(RADIANS(E293))*COS(RADIANS(IF(H293="",Setup!$B$9,H293)))*SIN(RADIANS((IF(I293="",Setup!$B$10,I293)-F293)/2))^2))))</f>
        <v/>
      </c>
      <c r="N293" s="6">
        <f t="shared" si="12"/>
        <v>1</v>
      </c>
      <c r="O293" s="6" t="str">
        <f t="shared" si="13"/>
        <v/>
      </c>
      <c r="P293" s="6" t="str">
        <f>IFERROR(VLOOKUP(J293,Factors!$A$4:$C$12,3,FALSE),"")</f>
        <v/>
      </c>
      <c r="Q293" s="6" t="str">
        <f t="shared" si="14"/>
        <v/>
      </c>
    </row>
    <row r="294" spans="1:17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6" t="str">
        <f>IF(OR(E294="",F294=""),"",2*6371*ASIN(MIN(1,SQRT(SIN(RADIANS((IF(H294="",Setup!$B$9,H294)-E294)/2))^2+COS(RADIANS(E294))*COS(RADIANS(IF(H294="",Setup!$B$9,H294)))*SIN(RADIANS((IF(I294="",Setup!$B$10,I294)-F294)/2))^2))))</f>
        <v/>
      </c>
      <c r="N294" s="6">
        <f t="shared" si="12"/>
        <v>1</v>
      </c>
      <c r="O294" s="6" t="str">
        <f t="shared" si="13"/>
        <v/>
      </c>
      <c r="P294" s="6" t="str">
        <f>IFERROR(VLOOKUP(J294,Factors!$A$4:$C$12,3,FALSE),"")</f>
        <v/>
      </c>
      <c r="Q294" s="6" t="str">
        <f t="shared" si="14"/>
        <v/>
      </c>
    </row>
    <row r="295" spans="1:17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6" t="str">
        <f>IF(OR(E295="",F295=""),"",2*6371*ASIN(MIN(1,SQRT(SIN(RADIANS((IF(H295="",Setup!$B$9,H295)-E295)/2))^2+COS(RADIANS(E295))*COS(RADIANS(IF(H295="",Setup!$B$9,H295)))*SIN(RADIANS((IF(I295="",Setup!$B$10,I295)-F295)/2))^2))))</f>
        <v/>
      </c>
      <c r="N295" s="6">
        <f t="shared" si="12"/>
        <v>1</v>
      </c>
      <c r="O295" s="6" t="str">
        <f t="shared" si="13"/>
        <v/>
      </c>
      <c r="P295" s="6" t="str">
        <f>IFERROR(VLOOKUP(J295,Factors!$A$4:$C$12,3,FALSE),"")</f>
        <v/>
      </c>
      <c r="Q295" s="6" t="str">
        <f t="shared" si="14"/>
        <v/>
      </c>
    </row>
    <row r="296" spans="1:17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6" t="str">
        <f>IF(OR(E296="",F296=""),"",2*6371*ASIN(MIN(1,SQRT(SIN(RADIANS((IF(H296="",Setup!$B$9,H296)-E296)/2))^2+COS(RADIANS(E296))*COS(RADIANS(IF(H296="",Setup!$B$9,H296)))*SIN(RADIANS((IF(I296="",Setup!$B$10,I296)-F296)/2))^2))))</f>
        <v/>
      </c>
      <c r="N296" s="6">
        <f t="shared" si="12"/>
        <v>1</v>
      </c>
      <c r="O296" s="6" t="str">
        <f t="shared" si="13"/>
        <v/>
      </c>
      <c r="P296" s="6" t="str">
        <f>IFERROR(VLOOKUP(J296,Factors!$A$4:$C$12,3,FALSE),"")</f>
        <v/>
      </c>
      <c r="Q296" s="6" t="str">
        <f t="shared" si="14"/>
        <v/>
      </c>
    </row>
    <row r="297" spans="1:1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6" t="str">
        <f>IF(OR(E297="",F297=""),"",2*6371*ASIN(MIN(1,SQRT(SIN(RADIANS((IF(H297="",Setup!$B$9,H297)-E297)/2))^2+COS(RADIANS(E297))*COS(RADIANS(IF(H297="",Setup!$B$9,H297)))*SIN(RADIANS((IF(I297="",Setup!$B$10,I297)-F297)/2))^2))))</f>
        <v/>
      </c>
      <c r="N297" s="6">
        <f t="shared" si="12"/>
        <v>1</v>
      </c>
      <c r="O297" s="6" t="str">
        <f t="shared" si="13"/>
        <v/>
      </c>
      <c r="P297" s="6" t="str">
        <f>IFERROR(VLOOKUP(J297,Factors!$A$4:$C$12,3,FALSE),"")</f>
        <v/>
      </c>
      <c r="Q297" s="6" t="str">
        <f t="shared" si="14"/>
        <v/>
      </c>
    </row>
    <row r="298" spans="1:17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6" t="str">
        <f>IF(OR(E298="",F298=""),"",2*6371*ASIN(MIN(1,SQRT(SIN(RADIANS((IF(H298="",Setup!$B$9,H298)-E298)/2))^2+COS(RADIANS(E298))*COS(RADIANS(IF(H298="",Setup!$B$9,H298)))*SIN(RADIANS((IF(I298="",Setup!$B$10,I298)-F298)/2))^2))))</f>
        <v/>
      </c>
      <c r="N298" s="6">
        <f t="shared" si="12"/>
        <v>1</v>
      </c>
      <c r="O298" s="6" t="str">
        <f t="shared" si="13"/>
        <v/>
      </c>
      <c r="P298" s="6" t="str">
        <f>IFERROR(VLOOKUP(J298,Factors!$A$4:$C$12,3,FALSE),"")</f>
        <v/>
      </c>
      <c r="Q298" s="6" t="str">
        <f t="shared" si="14"/>
        <v/>
      </c>
    </row>
    <row r="299" spans="1:17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6" t="str">
        <f>IF(OR(E299="",F299=""),"",2*6371*ASIN(MIN(1,SQRT(SIN(RADIANS((IF(H299="",Setup!$B$9,H299)-E299)/2))^2+COS(RADIANS(E299))*COS(RADIANS(IF(H299="",Setup!$B$9,H299)))*SIN(RADIANS((IF(I299="",Setup!$B$10,I299)-F299)/2))^2))))</f>
        <v/>
      </c>
      <c r="N299" s="6">
        <f t="shared" si="12"/>
        <v>1</v>
      </c>
      <c r="O299" s="6" t="str">
        <f t="shared" si="13"/>
        <v/>
      </c>
      <c r="P299" s="6" t="str">
        <f>IFERROR(VLOOKUP(J299,Factors!$A$4:$C$12,3,FALSE),"")</f>
        <v/>
      </c>
      <c r="Q299" s="6" t="str">
        <f t="shared" si="14"/>
        <v/>
      </c>
    </row>
    <row r="300" spans="1:17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6" t="str">
        <f>IF(OR(E300="",F300=""),"",2*6371*ASIN(MIN(1,SQRT(SIN(RADIANS((IF(H300="",Setup!$B$9,H300)-E300)/2))^2+COS(RADIANS(E300))*COS(RADIANS(IF(H300="",Setup!$B$9,H300)))*SIN(RADIANS((IF(I300="",Setup!$B$10,I300)-F300)/2))^2))))</f>
        <v/>
      </c>
      <c r="N300" s="6">
        <f t="shared" si="12"/>
        <v>1</v>
      </c>
      <c r="O300" s="6" t="str">
        <f t="shared" si="13"/>
        <v/>
      </c>
      <c r="P300" s="6" t="str">
        <f>IFERROR(VLOOKUP(J300,Factors!$A$4:$C$12,3,FALSE),"")</f>
        <v/>
      </c>
      <c r="Q300" s="6" t="str">
        <f t="shared" si="14"/>
        <v/>
      </c>
    </row>
    <row r="301" spans="1:17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6" t="str">
        <f>IF(OR(E301="",F301=""),"",2*6371*ASIN(MIN(1,SQRT(SIN(RADIANS((IF(H301="",Setup!$B$9,H301)-E301)/2))^2+COS(RADIANS(E301))*COS(RADIANS(IF(H301="",Setup!$B$9,H301)))*SIN(RADIANS((IF(I301="",Setup!$B$10,I301)-F301)/2))^2))))</f>
        <v/>
      </c>
      <c r="N301" s="6">
        <f t="shared" si="12"/>
        <v>1</v>
      </c>
      <c r="O301" s="6" t="str">
        <f t="shared" si="13"/>
        <v/>
      </c>
      <c r="P301" s="6" t="str">
        <f>IFERROR(VLOOKUP(J301,Factors!$A$4:$C$12,3,FALSE),"")</f>
        <v/>
      </c>
      <c r="Q301" s="6" t="str">
        <f t="shared" si="14"/>
        <v/>
      </c>
    </row>
    <row r="302" spans="1:17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6" t="str">
        <f>IF(OR(E302="",F302=""),"",2*6371*ASIN(MIN(1,SQRT(SIN(RADIANS((IF(H302="",Setup!$B$9,H302)-E302)/2))^2+COS(RADIANS(E302))*COS(RADIANS(IF(H302="",Setup!$B$9,H302)))*SIN(RADIANS((IF(I302="",Setup!$B$10,I302)-F302)/2))^2))))</f>
        <v/>
      </c>
      <c r="N302" s="6">
        <f t="shared" si="12"/>
        <v>1</v>
      </c>
      <c r="O302" s="6" t="str">
        <f t="shared" si="13"/>
        <v/>
      </c>
      <c r="P302" s="6" t="str">
        <f>IFERROR(VLOOKUP(J302,Factors!$A$4:$C$12,3,FALSE),"")</f>
        <v/>
      </c>
      <c r="Q302" s="6" t="str">
        <f t="shared" si="14"/>
        <v/>
      </c>
    </row>
    <row r="303" spans="1:17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6" t="str">
        <f>IF(OR(E303="",F303=""),"",2*6371*ASIN(MIN(1,SQRT(SIN(RADIANS((IF(H303="",Setup!$B$9,H303)-E303)/2))^2+COS(RADIANS(E303))*COS(RADIANS(IF(H303="",Setup!$B$9,H303)))*SIN(RADIANS((IF(I303="",Setup!$B$10,I303)-F303)/2))^2))))</f>
        <v/>
      </c>
      <c r="N303" s="6">
        <f t="shared" si="12"/>
        <v>1</v>
      </c>
      <c r="O303" s="6" t="str">
        <f t="shared" si="13"/>
        <v/>
      </c>
      <c r="P303" s="6" t="str">
        <f>IFERROR(VLOOKUP(J303,Factors!$A$4:$C$12,3,FALSE),"")</f>
        <v/>
      </c>
      <c r="Q303" s="6" t="str">
        <f t="shared" si="14"/>
        <v/>
      </c>
    </row>
    <row r="304" spans="1:17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6" t="str">
        <f>IF(OR(E304="",F304=""),"",2*6371*ASIN(MIN(1,SQRT(SIN(RADIANS((IF(H304="",Setup!$B$9,H304)-E304)/2))^2+COS(RADIANS(E304))*COS(RADIANS(IF(H304="",Setup!$B$9,H304)))*SIN(RADIANS((IF(I304="",Setup!$B$10,I304)-F304)/2))^2))))</f>
        <v/>
      </c>
      <c r="N304" s="6">
        <f t="shared" si="12"/>
        <v>1</v>
      </c>
      <c r="O304" s="6" t="str">
        <f t="shared" si="13"/>
        <v/>
      </c>
      <c r="P304" s="6" t="str">
        <f>IFERROR(VLOOKUP(J304,Factors!$A$4:$C$12,3,FALSE),"")</f>
        <v/>
      </c>
      <c r="Q304" s="6" t="str">
        <f t="shared" si="14"/>
        <v/>
      </c>
    </row>
    <row r="305" spans="1:17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6" t="str">
        <f>IF(OR(E305="",F305=""),"",2*6371*ASIN(MIN(1,SQRT(SIN(RADIANS((IF(H305="",Setup!$B$9,H305)-E305)/2))^2+COS(RADIANS(E305))*COS(RADIANS(IF(H305="",Setup!$B$9,H305)))*SIN(RADIANS((IF(I305="",Setup!$B$10,I305)-F305)/2))^2))))</f>
        <v/>
      </c>
      <c r="N305" s="6">
        <f t="shared" si="12"/>
        <v>1</v>
      </c>
      <c r="O305" s="6" t="str">
        <f t="shared" si="13"/>
        <v/>
      </c>
      <c r="P305" s="6" t="str">
        <f>IFERROR(VLOOKUP(J305,Factors!$A$4:$C$12,3,FALSE),"")</f>
        <v/>
      </c>
      <c r="Q305" s="6" t="str">
        <f t="shared" si="14"/>
        <v/>
      </c>
    </row>
    <row r="306" spans="1:17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6" t="str">
        <f>IF(OR(E306="",F306=""),"",2*6371*ASIN(MIN(1,SQRT(SIN(RADIANS((IF(H306="",Setup!$B$9,H306)-E306)/2))^2+COS(RADIANS(E306))*COS(RADIANS(IF(H306="",Setup!$B$9,H306)))*SIN(RADIANS((IF(I306="",Setup!$B$10,I306)-F306)/2))^2))))</f>
        <v/>
      </c>
      <c r="N306" s="6">
        <f t="shared" si="12"/>
        <v>1</v>
      </c>
      <c r="O306" s="6" t="str">
        <f t="shared" si="13"/>
        <v/>
      </c>
      <c r="P306" s="6" t="str">
        <f>IFERROR(VLOOKUP(J306,Factors!$A$4:$C$12,3,FALSE),"")</f>
        <v/>
      </c>
      <c r="Q306" s="6" t="str">
        <f t="shared" si="14"/>
        <v/>
      </c>
    </row>
    <row r="307" spans="1:1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6" t="str">
        <f>IF(OR(E307="",F307=""),"",2*6371*ASIN(MIN(1,SQRT(SIN(RADIANS((IF(H307="",Setup!$B$9,H307)-E307)/2))^2+COS(RADIANS(E307))*COS(RADIANS(IF(H307="",Setup!$B$9,H307)))*SIN(RADIANS((IF(I307="",Setup!$B$10,I307)-F307)/2))^2))))</f>
        <v/>
      </c>
      <c r="N307" s="6">
        <f t="shared" si="12"/>
        <v>1</v>
      </c>
      <c r="O307" s="6" t="str">
        <f t="shared" si="13"/>
        <v/>
      </c>
      <c r="P307" s="6" t="str">
        <f>IFERROR(VLOOKUP(J307,Factors!$A$4:$C$12,3,FALSE),"")</f>
        <v/>
      </c>
      <c r="Q307" s="6" t="str">
        <f t="shared" si="14"/>
        <v/>
      </c>
    </row>
    <row r="308" spans="1:17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6" t="str">
        <f>IF(OR(E308="",F308=""),"",2*6371*ASIN(MIN(1,SQRT(SIN(RADIANS((IF(H308="",Setup!$B$9,H308)-E308)/2))^2+COS(RADIANS(E308))*COS(RADIANS(IF(H308="",Setup!$B$9,H308)))*SIN(RADIANS((IF(I308="",Setup!$B$10,I308)-F308)/2))^2))))</f>
        <v/>
      </c>
      <c r="N308" s="6">
        <f t="shared" si="12"/>
        <v>1</v>
      </c>
      <c r="O308" s="6" t="str">
        <f t="shared" si="13"/>
        <v/>
      </c>
      <c r="P308" s="6" t="str">
        <f>IFERROR(VLOOKUP(J308,Factors!$A$4:$C$12,3,FALSE),"")</f>
        <v/>
      </c>
      <c r="Q308" s="6" t="str">
        <f t="shared" si="14"/>
        <v/>
      </c>
    </row>
    <row r="309" spans="1:17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6" t="str">
        <f>IF(OR(E309="",F309=""),"",2*6371*ASIN(MIN(1,SQRT(SIN(RADIANS((IF(H309="",Setup!$B$9,H309)-E309)/2))^2+COS(RADIANS(E309))*COS(RADIANS(IF(H309="",Setup!$B$9,H309)))*SIN(RADIANS((IF(I309="",Setup!$B$10,I309)-F309)/2))^2))))</f>
        <v/>
      </c>
      <c r="N309" s="6">
        <f t="shared" si="12"/>
        <v>1</v>
      </c>
      <c r="O309" s="6" t="str">
        <f t="shared" si="13"/>
        <v/>
      </c>
      <c r="P309" s="6" t="str">
        <f>IFERROR(VLOOKUP(J309,Factors!$A$4:$C$12,3,FALSE),"")</f>
        <v/>
      </c>
      <c r="Q309" s="6" t="str">
        <f t="shared" si="14"/>
        <v/>
      </c>
    </row>
    <row r="310" spans="1:17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6" t="str">
        <f>IF(OR(E310="",F310=""),"",2*6371*ASIN(MIN(1,SQRT(SIN(RADIANS((IF(H310="",Setup!$B$9,H310)-E310)/2))^2+COS(RADIANS(E310))*COS(RADIANS(IF(H310="",Setup!$B$9,H310)))*SIN(RADIANS((IF(I310="",Setup!$B$10,I310)-F310)/2))^2))))</f>
        <v/>
      </c>
      <c r="N310" s="6">
        <f t="shared" si="12"/>
        <v>1</v>
      </c>
      <c r="O310" s="6" t="str">
        <f t="shared" si="13"/>
        <v/>
      </c>
      <c r="P310" s="6" t="str">
        <f>IFERROR(VLOOKUP(J310,Factors!$A$4:$C$12,3,FALSE),"")</f>
        <v/>
      </c>
      <c r="Q310" s="6" t="str">
        <f t="shared" si="14"/>
        <v/>
      </c>
    </row>
    <row r="311" spans="1:17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6" t="str">
        <f>IF(OR(E311="",F311=""),"",2*6371*ASIN(MIN(1,SQRT(SIN(RADIANS((IF(H311="",Setup!$B$9,H311)-E311)/2))^2+COS(RADIANS(E311))*COS(RADIANS(IF(H311="",Setup!$B$9,H311)))*SIN(RADIANS((IF(I311="",Setup!$B$10,I311)-F311)/2))^2))))</f>
        <v/>
      </c>
      <c r="N311" s="6">
        <f t="shared" si="12"/>
        <v>1</v>
      </c>
      <c r="O311" s="6" t="str">
        <f t="shared" si="13"/>
        <v/>
      </c>
      <c r="P311" s="6" t="str">
        <f>IFERROR(VLOOKUP(J311,Factors!$A$4:$C$12,3,FALSE),"")</f>
        <v/>
      </c>
      <c r="Q311" s="6" t="str">
        <f t="shared" si="14"/>
        <v/>
      </c>
    </row>
    <row r="312" spans="1:17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6" t="str">
        <f>IF(OR(E312="",F312=""),"",2*6371*ASIN(MIN(1,SQRT(SIN(RADIANS((IF(H312="",Setup!$B$9,H312)-E312)/2))^2+COS(RADIANS(E312))*COS(RADIANS(IF(H312="",Setup!$B$9,H312)))*SIN(RADIANS((IF(I312="",Setup!$B$10,I312)-F312)/2))^2))))</f>
        <v/>
      </c>
      <c r="N312" s="6">
        <f t="shared" si="12"/>
        <v>1</v>
      </c>
      <c r="O312" s="6" t="str">
        <f t="shared" si="13"/>
        <v/>
      </c>
      <c r="P312" s="6" t="str">
        <f>IFERROR(VLOOKUP(J312,Factors!$A$4:$C$12,3,FALSE),"")</f>
        <v/>
      </c>
      <c r="Q312" s="6" t="str">
        <f t="shared" si="14"/>
        <v/>
      </c>
    </row>
    <row r="313" spans="1:17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6" t="str">
        <f>IF(OR(E313="",F313=""),"",2*6371*ASIN(MIN(1,SQRT(SIN(RADIANS((IF(H313="",Setup!$B$9,H313)-E313)/2))^2+COS(RADIANS(E313))*COS(RADIANS(IF(H313="",Setup!$B$9,H313)))*SIN(RADIANS((IF(I313="",Setup!$B$10,I313)-F313)/2))^2))))</f>
        <v/>
      </c>
      <c r="N313" s="6">
        <f t="shared" si="12"/>
        <v>1</v>
      </c>
      <c r="O313" s="6" t="str">
        <f t="shared" si="13"/>
        <v/>
      </c>
      <c r="P313" s="6" t="str">
        <f>IFERROR(VLOOKUP(J313,Factors!$A$4:$C$12,3,FALSE),"")</f>
        <v/>
      </c>
      <c r="Q313" s="6" t="str">
        <f t="shared" si="14"/>
        <v/>
      </c>
    </row>
    <row r="314" spans="1:17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6" t="str">
        <f>IF(OR(E314="",F314=""),"",2*6371*ASIN(MIN(1,SQRT(SIN(RADIANS((IF(H314="",Setup!$B$9,H314)-E314)/2))^2+COS(RADIANS(E314))*COS(RADIANS(IF(H314="",Setup!$B$9,H314)))*SIN(RADIANS((IF(I314="",Setup!$B$10,I314)-F314)/2))^2))))</f>
        <v/>
      </c>
      <c r="N314" s="6">
        <f t="shared" si="12"/>
        <v>1</v>
      </c>
      <c r="O314" s="6" t="str">
        <f t="shared" si="13"/>
        <v/>
      </c>
      <c r="P314" s="6" t="str">
        <f>IFERROR(VLOOKUP(J314,Factors!$A$4:$C$12,3,FALSE),"")</f>
        <v/>
      </c>
      <c r="Q314" s="6" t="str">
        <f t="shared" si="14"/>
        <v/>
      </c>
    </row>
    <row r="315" spans="1:17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6" t="str">
        <f>IF(OR(E315="",F315=""),"",2*6371*ASIN(MIN(1,SQRT(SIN(RADIANS((IF(H315="",Setup!$B$9,H315)-E315)/2))^2+COS(RADIANS(E315))*COS(RADIANS(IF(H315="",Setup!$B$9,H315)))*SIN(RADIANS((IF(I315="",Setup!$B$10,I315)-F315)/2))^2))))</f>
        <v/>
      </c>
      <c r="N315" s="6">
        <f t="shared" si="12"/>
        <v>1</v>
      </c>
      <c r="O315" s="6" t="str">
        <f t="shared" si="13"/>
        <v/>
      </c>
      <c r="P315" s="6" t="str">
        <f>IFERROR(VLOOKUP(J315,Factors!$A$4:$C$12,3,FALSE),"")</f>
        <v/>
      </c>
      <c r="Q315" s="6" t="str">
        <f t="shared" si="14"/>
        <v/>
      </c>
    </row>
    <row r="316" spans="1:17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6" t="str">
        <f>IF(OR(E316="",F316=""),"",2*6371*ASIN(MIN(1,SQRT(SIN(RADIANS((IF(H316="",Setup!$B$9,H316)-E316)/2))^2+COS(RADIANS(E316))*COS(RADIANS(IF(H316="",Setup!$B$9,H316)))*SIN(RADIANS((IF(I316="",Setup!$B$10,I316)-F316)/2))^2))))</f>
        <v/>
      </c>
      <c r="N316" s="6">
        <f t="shared" si="12"/>
        <v>1</v>
      </c>
      <c r="O316" s="6" t="str">
        <f t="shared" si="13"/>
        <v/>
      </c>
      <c r="P316" s="6" t="str">
        <f>IFERROR(VLOOKUP(J316,Factors!$A$4:$C$12,3,FALSE),"")</f>
        <v/>
      </c>
      <c r="Q316" s="6" t="str">
        <f t="shared" si="14"/>
        <v/>
      </c>
    </row>
    <row r="317" spans="1: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6" t="str">
        <f>IF(OR(E317="",F317=""),"",2*6371*ASIN(MIN(1,SQRT(SIN(RADIANS((IF(H317="",Setup!$B$9,H317)-E317)/2))^2+COS(RADIANS(E317))*COS(RADIANS(IF(H317="",Setup!$B$9,H317)))*SIN(RADIANS((IF(I317="",Setup!$B$10,I317)-F317)/2))^2))))</f>
        <v/>
      </c>
      <c r="N317" s="6">
        <f t="shared" si="12"/>
        <v>1</v>
      </c>
      <c r="O317" s="6" t="str">
        <f t="shared" si="13"/>
        <v/>
      </c>
      <c r="P317" s="6" t="str">
        <f>IFERROR(VLOOKUP(J317,Factors!$A$4:$C$12,3,FALSE),"")</f>
        <v/>
      </c>
      <c r="Q317" s="6" t="str">
        <f t="shared" si="14"/>
        <v/>
      </c>
    </row>
    <row r="318" spans="1:17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6" t="str">
        <f>IF(OR(E318="",F318=""),"",2*6371*ASIN(MIN(1,SQRT(SIN(RADIANS((IF(H318="",Setup!$B$9,H318)-E318)/2))^2+COS(RADIANS(E318))*COS(RADIANS(IF(H318="",Setup!$B$9,H318)))*SIN(RADIANS((IF(I318="",Setup!$B$10,I318)-F318)/2))^2))))</f>
        <v/>
      </c>
      <c r="N318" s="6">
        <f t="shared" si="12"/>
        <v>1</v>
      </c>
      <c r="O318" s="6" t="str">
        <f t="shared" si="13"/>
        <v/>
      </c>
      <c r="P318" s="6" t="str">
        <f>IFERROR(VLOOKUP(J318,Factors!$A$4:$C$12,3,FALSE),"")</f>
        <v/>
      </c>
      <c r="Q318" s="6" t="str">
        <f t="shared" si="14"/>
        <v/>
      </c>
    </row>
    <row r="319" spans="1:17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6" t="str">
        <f>IF(OR(E319="",F319=""),"",2*6371*ASIN(MIN(1,SQRT(SIN(RADIANS((IF(H319="",Setup!$B$9,H319)-E319)/2))^2+COS(RADIANS(E319))*COS(RADIANS(IF(H319="",Setup!$B$9,H319)))*SIN(RADIANS((IF(I319="",Setup!$B$10,I319)-F319)/2))^2))))</f>
        <v/>
      </c>
      <c r="N319" s="6">
        <f t="shared" si="12"/>
        <v>1</v>
      </c>
      <c r="O319" s="6" t="str">
        <f t="shared" si="13"/>
        <v/>
      </c>
      <c r="P319" s="6" t="str">
        <f>IFERROR(VLOOKUP(J319,Factors!$A$4:$C$12,3,FALSE),"")</f>
        <v/>
      </c>
      <c r="Q319" s="6" t="str">
        <f t="shared" si="14"/>
        <v/>
      </c>
    </row>
    <row r="320" spans="1:17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6" t="str">
        <f>IF(OR(E320="",F320=""),"",2*6371*ASIN(MIN(1,SQRT(SIN(RADIANS((IF(H320="",Setup!$B$9,H320)-E320)/2))^2+COS(RADIANS(E320))*COS(RADIANS(IF(H320="",Setup!$B$9,H320)))*SIN(RADIANS((IF(I320="",Setup!$B$10,I320)-F320)/2))^2))))</f>
        <v/>
      </c>
      <c r="N320" s="6">
        <f t="shared" si="12"/>
        <v>1</v>
      </c>
      <c r="O320" s="6" t="str">
        <f t="shared" si="13"/>
        <v/>
      </c>
      <c r="P320" s="6" t="str">
        <f>IFERROR(VLOOKUP(J320,Factors!$A$4:$C$12,3,FALSE),"")</f>
        <v/>
      </c>
      <c r="Q320" s="6" t="str">
        <f t="shared" si="14"/>
        <v/>
      </c>
    </row>
    <row r="321" spans="1:17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6" t="str">
        <f>IF(OR(E321="",F321=""),"",2*6371*ASIN(MIN(1,SQRT(SIN(RADIANS((IF(H321="",Setup!$B$9,H321)-E321)/2))^2+COS(RADIANS(E321))*COS(RADIANS(IF(H321="",Setup!$B$9,H321)))*SIN(RADIANS((IF(I321="",Setup!$B$10,I321)-F321)/2))^2))))</f>
        <v/>
      </c>
      <c r="N321" s="6">
        <f t="shared" si="12"/>
        <v>1</v>
      </c>
      <c r="O321" s="6" t="str">
        <f t="shared" si="13"/>
        <v/>
      </c>
      <c r="P321" s="6" t="str">
        <f>IFERROR(VLOOKUP(J321,Factors!$A$4:$C$12,3,FALSE),"")</f>
        <v/>
      </c>
      <c r="Q321" s="6" t="str">
        <f t="shared" si="14"/>
        <v/>
      </c>
    </row>
    <row r="322" spans="1:17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6" t="str">
        <f>IF(OR(E322="",F322=""),"",2*6371*ASIN(MIN(1,SQRT(SIN(RADIANS((IF(H322="",Setup!$B$9,H322)-E322)/2))^2+COS(RADIANS(E322))*COS(RADIANS(IF(H322="",Setup!$B$9,H322)))*SIN(RADIANS((IF(I322="",Setup!$B$10,I322)-F322)/2))^2))))</f>
        <v/>
      </c>
      <c r="N322" s="6">
        <f t="shared" ref="N322:N385" si="15">IF(K322="Return",2,1)</f>
        <v>1</v>
      </c>
      <c r="O322" s="6" t="str">
        <f t="shared" ref="O322:O385" si="16">IF(M322="","",M322*N322*IF(L322="",1,L322))</f>
        <v/>
      </c>
      <c r="P322" s="6" t="str">
        <f>IFERROR(VLOOKUP(J322,Factors!$A$4:$C$12,3,FALSE),"")</f>
        <v/>
      </c>
      <c r="Q322" s="6" t="str">
        <f t="shared" ref="Q322:Q385" si="17">IF(OR(O322="",P322=""),"",O322*P322)</f>
        <v/>
      </c>
    </row>
    <row r="323" spans="1:17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6" t="str">
        <f>IF(OR(E323="",F323=""),"",2*6371*ASIN(MIN(1,SQRT(SIN(RADIANS((IF(H323="",Setup!$B$9,H323)-E323)/2))^2+COS(RADIANS(E323))*COS(RADIANS(IF(H323="",Setup!$B$9,H323)))*SIN(RADIANS((IF(I323="",Setup!$B$10,I323)-F323)/2))^2))))</f>
        <v/>
      </c>
      <c r="N323" s="6">
        <f t="shared" si="15"/>
        <v>1</v>
      </c>
      <c r="O323" s="6" t="str">
        <f t="shared" si="16"/>
        <v/>
      </c>
      <c r="P323" s="6" t="str">
        <f>IFERROR(VLOOKUP(J323,Factors!$A$4:$C$12,3,FALSE),"")</f>
        <v/>
      </c>
      <c r="Q323" s="6" t="str">
        <f t="shared" si="17"/>
        <v/>
      </c>
    </row>
    <row r="324" spans="1:17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6" t="str">
        <f>IF(OR(E324="",F324=""),"",2*6371*ASIN(MIN(1,SQRT(SIN(RADIANS((IF(H324="",Setup!$B$9,H324)-E324)/2))^2+COS(RADIANS(E324))*COS(RADIANS(IF(H324="",Setup!$B$9,H324)))*SIN(RADIANS((IF(I324="",Setup!$B$10,I324)-F324)/2))^2))))</f>
        <v/>
      </c>
      <c r="N324" s="6">
        <f t="shared" si="15"/>
        <v>1</v>
      </c>
      <c r="O324" s="6" t="str">
        <f t="shared" si="16"/>
        <v/>
      </c>
      <c r="P324" s="6" t="str">
        <f>IFERROR(VLOOKUP(J324,Factors!$A$4:$C$12,3,FALSE),"")</f>
        <v/>
      </c>
      <c r="Q324" s="6" t="str">
        <f t="shared" si="17"/>
        <v/>
      </c>
    </row>
    <row r="325" spans="1:17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6" t="str">
        <f>IF(OR(E325="",F325=""),"",2*6371*ASIN(MIN(1,SQRT(SIN(RADIANS((IF(H325="",Setup!$B$9,H325)-E325)/2))^2+COS(RADIANS(E325))*COS(RADIANS(IF(H325="",Setup!$B$9,H325)))*SIN(RADIANS((IF(I325="",Setup!$B$10,I325)-F325)/2))^2))))</f>
        <v/>
      </c>
      <c r="N325" s="6">
        <f t="shared" si="15"/>
        <v>1</v>
      </c>
      <c r="O325" s="6" t="str">
        <f t="shared" si="16"/>
        <v/>
      </c>
      <c r="P325" s="6" t="str">
        <f>IFERROR(VLOOKUP(J325,Factors!$A$4:$C$12,3,FALSE),"")</f>
        <v/>
      </c>
      <c r="Q325" s="6" t="str">
        <f t="shared" si="17"/>
        <v/>
      </c>
    </row>
    <row r="326" spans="1:17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6" t="str">
        <f>IF(OR(E326="",F326=""),"",2*6371*ASIN(MIN(1,SQRT(SIN(RADIANS((IF(H326="",Setup!$B$9,H326)-E326)/2))^2+COS(RADIANS(E326))*COS(RADIANS(IF(H326="",Setup!$B$9,H326)))*SIN(RADIANS((IF(I326="",Setup!$B$10,I326)-F326)/2))^2))))</f>
        <v/>
      </c>
      <c r="N326" s="6">
        <f t="shared" si="15"/>
        <v>1</v>
      </c>
      <c r="O326" s="6" t="str">
        <f t="shared" si="16"/>
        <v/>
      </c>
      <c r="P326" s="6" t="str">
        <f>IFERROR(VLOOKUP(J326,Factors!$A$4:$C$12,3,FALSE),"")</f>
        <v/>
      </c>
      <c r="Q326" s="6" t="str">
        <f t="shared" si="17"/>
        <v/>
      </c>
    </row>
    <row r="327" spans="1:1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6" t="str">
        <f>IF(OR(E327="",F327=""),"",2*6371*ASIN(MIN(1,SQRT(SIN(RADIANS((IF(H327="",Setup!$B$9,H327)-E327)/2))^2+COS(RADIANS(E327))*COS(RADIANS(IF(H327="",Setup!$B$9,H327)))*SIN(RADIANS((IF(I327="",Setup!$B$10,I327)-F327)/2))^2))))</f>
        <v/>
      </c>
      <c r="N327" s="6">
        <f t="shared" si="15"/>
        <v>1</v>
      </c>
      <c r="O327" s="6" t="str">
        <f t="shared" si="16"/>
        <v/>
      </c>
      <c r="P327" s="6" t="str">
        <f>IFERROR(VLOOKUP(J327,Factors!$A$4:$C$12,3,FALSE),"")</f>
        <v/>
      </c>
      <c r="Q327" s="6" t="str">
        <f t="shared" si="17"/>
        <v/>
      </c>
    </row>
    <row r="328" spans="1:17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6" t="str">
        <f>IF(OR(E328="",F328=""),"",2*6371*ASIN(MIN(1,SQRT(SIN(RADIANS((IF(H328="",Setup!$B$9,H328)-E328)/2))^2+COS(RADIANS(E328))*COS(RADIANS(IF(H328="",Setup!$B$9,H328)))*SIN(RADIANS((IF(I328="",Setup!$B$10,I328)-F328)/2))^2))))</f>
        <v/>
      </c>
      <c r="N328" s="6">
        <f t="shared" si="15"/>
        <v>1</v>
      </c>
      <c r="O328" s="6" t="str">
        <f t="shared" si="16"/>
        <v/>
      </c>
      <c r="P328" s="6" t="str">
        <f>IFERROR(VLOOKUP(J328,Factors!$A$4:$C$12,3,FALSE),"")</f>
        <v/>
      </c>
      <c r="Q328" s="6" t="str">
        <f t="shared" si="17"/>
        <v/>
      </c>
    </row>
    <row r="329" spans="1:17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6" t="str">
        <f>IF(OR(E329="",F329=""),"",2*6371*ASIN(MIN(1,SQRT(SIN(RADIANS((IF(H329="",Setup!$B$9,H329)-E329)/2))^2+COS(RADIANS(E329))*COS(RADIANS(IF(H329="",Setup!$B$9,H329)))*SIN(RADIANS((IF(I329="",Setup!$B$10,I329)-F329)/2))^2))))</f>
        <v/>
      </c>
      <c r="N329" s="6">
        <f t="shared" si="15"/>
        <v>1</v>
      </c>
      <c r="O329" s="6" t="str">
        <f t="shared" si="16"/>
        <v/>
      </c>
      <c r="P329" s="6" t="str">
        <f>IFERROR(VLOOKUP(J329,Factors!$A$4:$C$12,3,FALSE),"")</f>
        <v/>
      </c>
      <c r="Q329" s="6" t="str">
        <f t="shared" si="17"/>
        <v/>
      </c>
    </row>
    <row r="330" spans="1:17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6" t="str">
        <f>IF(OR(E330="",F330=""),"",2*6371*ASIN(MIN(1,SQRT(SIN(RADIANS((IF(H330="",Setup!$B$9,H330)-E330)/2))^2+COS(RADIANS(E330))*COS(RADIANS(IF(H330="",Setup!$B$9,H330)))*SIN(RADIANS((IF(I330="",Setup!$B$10,I330)-F330)/2))^2))))</f>
        <v/>
      </c>
      <c r="N330" s="6">
        <f t="shared" si="15"/>
        <v>1</v>
      </c>
      <c r="O330" s="6" t="str">
        <f t="shared" si="16"/>
        <v/>
      </c>
      <c r="P330" s="6" t="str">
        <f>IFERROR(VLOOKUP(J330,Factors!$A$4:$C$12,3,FALSE),"")</f>
        <v/>
      </c>
      <c r="Q330" s="6" t="str">
        <f t="shared" si="17"/>
        <v/>
      </c>
    </row>
    <row r="331" spans="1:17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6" t="str">
        <f>IF(OR(E331="",F331=""),"",2*6371*ASIN(MIN(1,SQRT(SIN(RADIANS((IF(H331="",Setup!$B$9,H331)-E331)/2))^2+COS(RADIANS(E331))*COS(RADIANS(IF(H331="",Setup!$B$9,H331)))*SIN(RADIANS((IF(I331="",Setup!$B$10,I331)-F331)/2))^2))))</f>
        <v/>
      </c>
      <c r="N331" s="6">
        <f t="shared" si="15"/>
        <v>1</v>
      </c>
      <c r="O331" s="6" t="str">
        <f t="shared" si="16"/>
        <v/>
      </c>
      <c r="P331" s="6" t="str">
        <f>IFERROR(VLOOKUP(J331,Factors!$A$4:$C$12,3,FALSE),"")</f>
        <v/>
      </c>
      <c r="Q331" s="6" t="str">
        <f t="shared" si="17"/>
        <v/>
      </c>
    </row>
    <row r="332" spans="1:17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6" t="str">
        <f>IF(OR(E332="",F332=""),"",2*6371*ASIN(MIN(1,SQRT(SIN(RADIANS((IF(H332="",Setup!$B$9,H332)-E332)/2))^2+COS(RADIANS(E332))*COS(RADIANS(IF(H332="",Setup!$B$9,H332)))*SIN(RADIANS((IF(I332="",Setup!$B$10,I332)-F332)/2))^2))))</f>
        <v/>
      </c>
      <c r="N332" s="6">
        <f t="shared" si="15"/>
        <v>1</v>
      </c>
      <c r="O332" s="6" t="str">
        <f t="shared" si="16"/>
        <v/>
      </c>
      <c r="P332" s="6" t="str">
        <f>IFERROR(VLOOKUP(J332,Factors!$A$4:$C$12,3,FALSE),"")</f>
        <v/>
      </c>
      <c r="Q332" s="6" t="str">
        <f t="shared" si="17"/>
        <v/>
      </c>
    </row>
    <row r="333" spans="1:17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6" t="str">
        <f>IF(OR(E333="",F333=""),"",2*6371*ASIN(MIN(1,SQRT(SIN(RADIANS((IF(H333="",Setup!$B$9,H333)-E333)/2))^2+COS(RADIANS(E333))*COS(RADIANS(IF(H333="",Setup!$B$9,H333)))*SIN(RADIANS((IF(I333="",Setup!$B$10,I333)-F333)/2))^2))))</f>
        <v/>
      </c>
      <c r="N333" s="6">
        <f t="shared" si="15"/>
        <v>1</v>
      </c>
      <c r="O333" s="6" t="str">
        <f t="shared" si="16"/>
        <v/>
      </c>
      <c r="P333" s="6" t="str">
        <f>IFERROR(VLOOKUP(J333,Factors!$A$4:$C$12,3,FALSE),"")</f>
        <v/>
      </c>
      <c r="Q333" s="6" t="str">
        <f t="shared" si="17"/>
        <v/>
      </c>
    </row>
    <row r="334" spans="1:17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6" t="str">
        <f>IF(OR(E334="",F334=""),"",2*6371*ASIN(MIN(1,SQRT(SIN(RADIANS((IF(H334="",Setup!$B$9,H334)-E334)/2))^2+COS(RADIANS(E334))*COS(RADIANS(IF(H334="",Setup!$B$9,H334)))*SIN(RADIANS((IF(I334="",Setup!$B$10,I334)-F334)/2))^2))))</f>
        <v/>
      </c>
      <c r="N334" s="6">
        <f t="shared" si="15"/>
        <v>1</v>
      </c>
      <c r="O334" s="6" t="str">
        <f t="shared" si="16"/>
        <v/>
      </c>
      <c r="P334" s="6" t="str">
        <f>IFERROR(VLOOKUP(J334,Factors!$A$4:$C$12,3,FALSE),"")</f>
        <v/>
      </c>
      <c r="Q334" s="6" t="str">
        <f t="shared" si="17"/>
        <v/>
      </c>
    </row>
    <row r="335" spans="1:17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6" t="str">
        <f>IF(OR(E335="",F335=""),"",2*6371*ASIN(MIN(1,SQRT(SIN(RADIANS((IF(H335="",Setup!$B$9,H335)-E335)/2))^2+COS(RADIANS(E335))*COS(RADIANS(IF(H335="",Setup!$B$9,H335)))*SIN(RADIANS((IF(I335="",Setup!$B$10,I335)-F335)/2))^2))))</f>
        <v/>
      </c>
      <c r="N335" s="6">
        <f t="shared" si="15"/>
        <v>1</v>
      </c>
      <c r="O335" s="6" t="str">
        <f t="shared" si="16"/>
        <v/>
      </c>
      <c r="P335" s="6" t="str">
        <f>IFERROR(VLOOKUP(J335,Factors!$A$4:$C$12,3,FALSE),"")</f>
        <v/>
      </c>
      <c r="Q335" s="6" t="str">
        <f t="shared" si="17"/>
        <v/>
      </c>
    </row>
    <row r="336" spans="1:17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6" t="str">
        <f>IF(OR(E336="",F336=""),"",2*6371*ASIN(MIN(1,SQRT(SIN(RADIANS((IF(H336="",Setup!$B$9,H336)-E336)/2))^2+COS(RADIANS(E336))*COS(RADIANS(IF(H336="",Setup!$B$9,H336)))*SIN(RADIANS((IF(I336="",Setup!$B$10,I336)-F336)/2))^2))))</f>
        <v/>
      </c>
      <c r="N336" s="6">
        <f t="shared" si="15"/>
        <v>1</v>
      </c>
      <c r="O336" s="6" t="str">
        <f t="shared" si="16"/>
        <v/>
      </c>
      <c r="P336" s="6" t="str">
        <f>IFERROR(VLOOKUP(J336,Factors!$A$4:$C$12,3,FALSE),"")</f>
        <v/>
      </c>
      <c r="Q336" s="6" t="str">
        <f t="shared" si="17"/>
        <v/>
      </c>
    </row>
    <row r="337" spans="1:1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6" t="str">
        <f>IF(OR(E337="",F337=""),"",2*6371*ASIN(MIN(1,SQRT(SIN(RADIANS((IF(H337="",Setup!$B$9,H337)-E337)/2))^2+COS(RADIANS(E337))*COS(RADIANS(IF(H337="",Setup!$B$9,H337)))*SIN(RADIANS((IF(I337="",Setup!$B$10,I337)-F337)/2))^2))))</f>
        <v/>
      </c>
      <c r="N337" s="6">
        <f t="shared" si="15"/>
        <v>1</v>
      </c>
      <c r="O337" s="6" t="str">
        <f t="shared" si="16"/>
        <v/>
      </c>
      <c r="P337" s="6" t="str">
        <f>IFERROR(VLOOKUP(J337,Factors!$A$4:$C$12,3,FALSE),"")</f>
        <v/>
      </c>
      <c r="Q337" s="6" t="str">
        <f t="shared" si="17"/>
        <v/>
      </c>
    </row>
    <row r="338" spans="1:17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6" t="str">
        <f>IF(OR(E338="",F338=""),"",2*6371*ASIN(MIN(1,SQRT(SIN(RADIANS((IF(H338="",Setup!$B$9,H338)-E338)/2))^2+COS(RADIANS(E338))*COS(RADIANS(IF(H338="",Setup!$B$9,H338)))*SIN(RADIANS((IF(I338="",Setup!$B$10,I338)-F338)/2))^2))))</f>
        <v/>
      </c>
      <c r="N338" s="6">
        <f t="shared" si="15"/>
        <v>1</v>
      </c>
      <c r="O338" s="6" t="str">
        <f t="shared" si="16"/>
        <v/>
      </c>
      <c r="P338" s="6" t="str">
        <f>IFERROR(VLOOKUP(J338,Factors!$A$4:$C$12,3,FALSE),"")</f>
        <v/>
      </c>
      <c r="Q338" s="6" t="str">
        <f t="shared" si="17"/>
        <v/>
      </c>
    </row>
    <row r="339" spans="1:17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6" t="str">
        <f>IF(OR(E339="",F339=""),"",2*6371*ASIN(MIN(1,SQRT(SIN(RADIANS((IF(H339="",Setup!$B$9,H339)-E339)/2))^2+COS(RADIANS(E339))*COS(RADIANS(IF(H339="",Setup!$B$9,H339)))*SIN(RADIANS((IF(I339="",Setup!$B$10,I339)-F339)/2))^2))))</f>
        <v/>
      </c>
      <c r="N339" s="6">
        <f t="shared" si="15"/>
        <v>1</v>
      </c>
      <c r="O339" s="6" t="str">
        <f t="shared" si="16"/>
        <v/>
      </c>
      <c r="P339" s="6" t="str">
        <f>IFERROR(VLOOKUP(J339,Factors!$A$4:$C$12,3,FALSE),"")</f>
        <v/>
      </c>
      <c r="Q339" s="6" t="str">
        <f t="shared" si="17"/>
        <v/>
      </c>
    </row>
    <row r="340" spans="1:17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6" t="str">
        <f>IF(OR(E340="",F340=""),"",2*6371*ASIN(MIN(1,SQRT(SIN(RADIANS((IF(H340="",Setup!$B$9,H340)-E340)/2))^2+COS(RADIANS(E340))*COS(RADIANS(IF(H340="",Setup!$B$9,H340)))*SIN(RADIANS((IF(I340="",Setup!$B$10,I340)-F340)/2))^2))))</f>
        <v/>
      </c>
      <c r="N340" s="6">
        <f t="shared" si="15"/>
        <v>1</v>
      </c>
      <c r="O340" s="6" t="str">
        <f t="shared" si="16"/>
        <v/>
      </c>
      <c r="P340" s="6" t="str">
        <f>IFERROR(VLOOKUP(J340,Factors!$A$4:$C$12,3,FALSE),"")</f>
        <v/>
      </c>
      <c r="Q340" s="6" t="str">
        <f t="shared" si="17"/>
        <v/>
      </c>
    </row>
    <row r="341" spans="1:17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6" t="str">
        <f>IF(OR(E341="",F341=""),"",2*6371*ASIN(MIN(1,SQRT(SIN(RADIANS((IF(H341="",Setup!$B$9,H341)-E341)/2))^2+COS(RADIANS(E341))*COS(RADIANS(IF(H341="",Setup!$B$9,H341)))*SIN(RADIANS((IF(I341="",Setup!$B$10,I341)-F341)/2))^2))))</f>
        <v/>
      </c>
      <c r="N341" s="6">
        <f t="shared" si="15"/>
        <v>1</v>
      </c>
      <c r="O341" s="6" t="str">
        <f t="shared" si="16"/>
        <v/>
      </c>
      <c r="P341" s="6" t="str">
        <f>IFERROR(VLOOKUP(J341,Factors!$A$4:$C$12,3,FALSE),"")</f>
        <v/>
      </c>
      <c r="Q341" s="6" t="str">
        <f t="shared" si="17"/>
        <v/>
      </c>
    </row>
    <row r="342" spans="1:17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6" t="str">
        <f>IF(OR(E342="",F342=""),"",2*6371*ASIN(MIN(1,SQRT(SIN(RADIANS((IF(H342="",Setup!$B$9,H342)-E342)/2))^2+COS(RADIANS(E342))*COS(RADIANS(IF(H342="",Setup!$B$9,H342)))*SIN(RADIANS((IF(I342="",Setup!$B$10,I342)-F342)/2))^2))))</f>
        <v/>
      </c>
      <c r="N342" s="6">
        <f t="shared" si="15"/>
        <v>1</v>
      </c>
      <c r="O342" s="6" t="str">
        <f t="shared" si="16"/>
        <v/>
      </c>
      <c r="P342" s="6" t="str">
        <f>IFERROR(VLOOKUP(J342,Factors!$A$4:$C$12,3,FALSE),"")</f>
        <v/>
      </c>
      <c r="Q342" s="6" t="str">
        <f t="shared" si="17"/>
        <v/>
      </c>
    </row>
    <row r="343" spans="1:17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6" t="str">
        <f>IF(OR(E343="",F343=""),"",2*6371*ASIN(MIN(1,SQRT(SIN(RADIANS((IF(H343="",Setup!$B$9,H343)-E343)/2))^2+COS(RADIANS(E343))*COS(RADIANS(IF(H343="",Setup!$B$9,H343)))*SIN(RADIANS((IF(I343="",Setup!$B$10,I343)-F343)/2))^2))))</f>
        <v/>
      </c>
      <c r="N343" s="6">
        <f t="shared" si="15"/>
        <v>1</v>
      </c>
      <c r="O343" s="6" t="str">
        <f t="shared" si="16"/>
        <v/>
      </c>
      <c r="P343" s="6" t="str">
        <f>IFERROR(VLOOKUP(J343,Factors!$A$4:$C$12,3,FALSE),"")</f>
        <v/>
      </c>
      <c r="Q343" s="6" t="str">
        <f t="shared" si="17"/>
        <v/>
      </c>
    </row>
    <row r="344" spans="1:17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6" t="str">
        <f>IF(OR(E344="",F344=""),"",2*6371*ASIN(MIN(1,SQRT(SIN(RADIANS((IF(H344="",Setup!$B$9,H344)-E344)/2))^2+COS(RADIANS(E344))*COS(RADIANS(IF(H344="",Setup!$B$9,H344)))*SIN(RADIANS((IF(I344="",Setup!$B$10,I344)-F344)/2))^2))))</f>
        <v/>
      </c>
      <c r="N344" s="6">
        <f t="shared" si="15"/>
        <v>1</v>
      </c>
      <c r="O344" s="6" t="str">
        <f t="shared" si="16"/>
        <v/>
      </c>
      <c r="P344" s="6" t="str">
        <f>IFERROR(VLOOKUP(J344,Factors!$A$4:$C$12,3,FALSE),"")</f>
        <v/>
      </c>
      <c r="Q344" s="6" t="str">
        <f t="shared" si="17"/>
        <v/>
      </c>
    </row>
    <row r="345" spans="1:17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6" t="str">
        <f>IF(OR(E345="",F345=""),"",2*6371*ASIN(MIN(1,SQRT(SIN(RADIANS((IF(H345="",Setup!$B$9,H345)-E345)/2))^2+COS(RADIANS(E345))*COS(RADIANS(IF(H345="",Setup!$B$9,H345)))*SIN(RADIANS((IF(I345="",Setup!$B$10,I345)-F345)/2))^2))))</f>
        <v/>
      </c>
      <c r="N345" s="6">
        <f t="shared" si="15"/>
        <v>1</v>
      </c>
      <c r="O345" s="6" t="str">
        <f t="shared" si="16"/>
        <v/>
      </c>
      <c r="P345" s="6" t="str">
        <f>IFERROR(VLOOKUP(J345,Factors!$A$4:$C$12,3,FALSE),"")</f>
        <v/>
      </c>
      <c r="Q345" s="6" t="str">
        <f t="shared" si="17"/>
        <v/>
      </c>
    </row>
    <row r="346" spans="1:17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6" t="str">
        <f>IF(OR(E346="",F346=""),"",2*6371*ASIN(MIN(1,SQRT(SIN(RADIANS((IF(H346="",Setup!$B$9,H346)-E346)/2))^2+COS(RADIANS(E346))*COS(RADIANS(IF(H346="",Setup!$B$9,H346)))*SIN(RADIANS((IF(I346="",Setup!$B$10,I346)-F346)/2))^2))))</f>
        <v/>
      </c>
      <c r="N346" s="6">
        <f t="shared" si="15"/>
        <v>1</v>
      </c>
      <c r="O346" s="6" t="str">
        <f t="shared" si="16"/>
        <v/>
      </c>
      <c r="P346" s="6" t="str">
        <f>IFERROR(VLOOKUP(J346,Factors!$A$4:$C$12,3,FALSE),"")</f>
        <v/>
      </c>
      <c r="Q346" s="6" t="str">
        <f t="shared" si="17"/>
        <v/>
      </c>
    </row>
    <row r="347" spans="1:1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6" t="str">
        <f>IF(OR(E347="",F347=""),"",2*6371*ASIN(MIN(1,SQRT(SIN(RADIANS((IF(H347="",Setup!$B$9,H347)-E347)/2))^2+COS(RADIANS(E347))*COS(RADIANS(IF(H347="",Setup!$B$9,H347)))*SIN(RADIANS((IF(I347="",Setup!$B$10,I347)-F347)/2))^2))))</f>
        <v/>
      </c>
      <c r="N347" s="6">
        <f t="shared" si="15"/>
        <v>1</v>
      </c>
      <c r="O347" s="6" t="str">
        <f t="shared" si="16"/>
        <v/>
      </c>
      <c r="P347" s="6" t="str">
        <f>IFERROR(VLOOKUP(J347,Factors!$A$4:$C$12,3,FALSE),"")</f>
        <v/>
      </c>
      <c r="Q347" s="6" t="str">
        <f t="shared" si="17"/>
        <v/>
      </c>
    </row>
    <row r="348" spans="1:17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6" t="str">
        <f>IF(OR(E348="",F348=""),"",2*6371*ASIN(MIN(1,SQRT(SIN(RADIANS((IF(H348="",Setup!$B$9,H348)-E348)/2))^2+COS(RADIANS(E348))*COS(RADIANS(IF(H348="",Setup!$B$9,H348)))*SIN(RADIANS((IF(I348="",Setup!$B$10,I348)-F348)/2))^2))))</f>
        <v/>
      </c>
      <c r="N348" s="6">
        <f t="shared" si="15"/>
        <v>1</v>
      </c>
      <c r="O348" s="6" t="str">
        <f t="shared" si="16"/>
        <v/>
      </c>
      <c r="P348" s="6" t="str">
        <f>IFERROR(VLOOKUP(J348,Factors!$A$4:$C$12,3,FALSE),"")</f>
        <v/>
      </c>
      <c r="Q348" s="6" t="str">
        <f t="shared" si="17"/>
        <v/>
      </c>
    </row>
    <row r="349" spans="1:17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6" t="str">
        <f>IF(OR(E349="",F349=""),"",2*6371*ASIN(MIN(1,SQRT(SIN(RADIANS((IF(H349="",Setup!$B$9,H349)-E349)/2))^2+COS(RADIANS(E349))*COS(RADIANS(IF(H349="",Setup!$B$9,H349)))*SIN(RADIANS((IF(I349="",Setup!$B$10,I349)-F349)/2))^2))))</f>
        <v/>
      </c>
      <c r="N349" s="6">
        <f t="shared" si="15"/>
        <v>1</v>
      </c>
      <c r="O349" s="6" t="str">
        <f t="shared" si="16"/>
        <v/>
      </c>
      <c r="P349" s="6" t="str">
        <f>IFERROR(VLOOKUP(J349,Factors!$A$4:$C$12,3,FALSE),"")</f>
        <v/>
      </c>
      <c r="Q349" s="6" t="str">
        <f t="shared" si="17"/>
        <v/>
      </c>
    </row>
    <row r="350" spans="1:17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6" t="str">
        <f>IF(OR(E350="",F350=""),"",2*6371*ASIN(MIN(1,SQRT(SIN(RADIANS((IF(H350="",Setup!$B$9,H350)-E350)/2))^2+COS(RADIANS(E350))*COS(RADIANS(IF(H350="",Setup!$B$9,H350)))*SIN(RADIANS((IF(I350="",Setup!$B$10,I350)-F350)/2))^2))))</f>
        <v/>
      </c>
      <c r="N350" s="6">
        <f t="shared" si="15"/>
        <v>1</v>
      </c>
      <c r="O350" s="6" t="str">
        <f t="shared" si="16"/>
        <v/>
      </c>
      <c r="P350" s="6" t="str">
        <f>IFERROR(VLOOKUP(J350,Factors!$A$4:$C$12,3,FALSE),"")</f>
        <v/>
      </c>
      <c r="Q350" s="6" t="str">
        <f t="shared" si="17"/>
        <v/>
      </c>
    </row>
    <row r="351" spans="1:17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6" t="str">
        <f>IF(OR(E351="",F351=""),"",2*6371*ASIN(MIN(1,SQRT(SIN(RADIANS((IF(H351="",Setup!$B$9,H351)-E351)/2))^2+COS(RADIANS(E351))*COS(RADIANS(IF(H351="",Setup!$B$9,H351)))*SIN(RADIANS((IF(I351="",Setup!$B$10,I351)-F351)/2))^2))))</f>
        <v/>
      </c>
      <c r="N351" s="6">
        <f t="shared" si="15"/>
        <v>1</v>
      </c>
      <c r="O351" s="6" t="str">
        <f t="shared" si="16"/>
        <v/>
      </c>
      <c r="P351" s="6" t="str">
        <f>IFERROR(VLOOKUP(J351,Factors!$A$4:$C$12,3,FALSE),"")</f>
        <v/>
      </c>
      <c r="Q351" s="6" t="str">
        <f t="shared" si="17"/>
        <v/>
      </c>
    </row>
    <row r="352" spans="1:17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6" t="str">
        <f>IF(OR(E352="",F352=""),"",2*6371*ASIN(MIN(1,SQRT(SIN(RADIANS((IF(H352="",Setup!$B$9,H352)-E352)/2))^2+COS(RADIANS(E352))*COS(RADIANS(IF(H352="",Setup!$B$9,H352)))*SIN(RADIANS((IF(I352="",Setup!$B$10,I352)-F352)/2))^2))))</f>
        <v/>
      </c>
      <c r="N352" s="6">
        <f t="shared" si="15"/>
        <v>1</v>
      </c>
      <c r="O352" s="6" t="str">
        <f t="shared" si="16"/>
        <v/>
      </c>
      <c r="P352" s="6" t="str">
        <f>IFERROR(VLOOKUP(J352,Factors!$A$4:$C$12,3,FALSE),"")</f>
        <v/>
      </c>
      <c r="Q352" s="6" t="str">
        <f t="shared" si="17"/>
        <v/>
      </c>
    </row>
    <row r="353" spans="1:17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6" t="str">
        <f>IF(OR(E353="",F353=""),"",2*6371*ASIN(MIN(1,SQRT(SIN(RADIANS((IF(H353="",Setup!$B$9,H353)-E353)/2))^2+COS(RADIANS(E353))*COS(RADIANS(IF(H353="",Setup!$B$9,H353)))*SIN(RADIANS((IF(I353="",Setup!$B$10,I353)-F353)/2))^2))))</f>
        <v/>
      </c>
      <c r="N353" s="6">
        <f t="shared" si="15"/>
        <v>1</v>
      </c>
      <c r="O353" s="6" t="str">
        <f t="shared" si="16"/>
        <v/>
      </c>
      <c r="P353" s="6" t="str">
        <f>IFERROR(VLOOKUP(J353,Factors!$A$4:$C$12,3,FALSE),"")</f>
        <v/>
      </c>
      <c r="Q353" s="6" t="str">
        <f t="shared" si="17"/>
        <v/>
      </c>
    </row>
    <row r="354" spans="1:17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6" t="str">
        <f>IF(OR(E354="",F354=""),"",2*6371*ASIN(MIN(1,SQRT(SIN(RADIANS((IF(H354="",Setup!$B$9,H354)-E354)/2))^2+COS(RADIANS(E354))*COS(RADIANS(IF(H354="",Setup!$B$9,H354)))*SIN(RADIANS((IF(I354="",Setup!$B$10,I354)-F354)/2))^2))))</f>
        <v/>
      </c>
      <c r="N354" s="6">
        <f t="shared" si="15"/>
        <v>1</v>
      </c>
      <c r="O354" s="6" t="str">
        <f t="shared" si="16"/>
        <v/>
      </c>
      <c r="P354" s="6" t="str">
        <f>IFERROR(VLOOKUP(J354,Factors!$A$4:$C$12,3,FALSE),"")</f>
        <v/>
      </c>
      <c r="Q354" s="6" t="str">
        <f t="shared" si="17"/>
        <v/>
      </c>
    </row>
    <row r="355" spans="1:17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6" t="str">
        <f>IF(OR(E355="",F355=""),"",2*6371*ASIN(MIN(1,SQRT(SIN(RADIANS((IF(H355="",Setup!$B$9,H355)-E355)/2))^2+COS(RADIANS(E355))*COS(RADIANS(IF(H355="",Setup!$B$9,H355)))*SIN(RADIANS((IF(I355="",Setup!$B$10,I355)-F355)/2))^2))))</f>
        <v/>
      </c>
      <c r="N355" s="6">
        <f t="shared" si="15"/>
        <v>1</v>
      </c>
      <c r="O355" s="6" t="str">
        <f t="shared" si="16"/>
        <v/>
      </c>
      <c r="P355" s="6" t="str">
        <f>IFERROR(VLOOKUP(J355,Factors!$A$4:$C$12,3,FALSE),"")</f>
        <v/>
      </c>
      <c r="Q355" s="6" t="str">
        <f t="shared" si="17"/>
        <v/>
      </c>
    </row>
    <row r="356" spans="1:17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6" t="str">
        <f>IF(OR(E356="",F356=""),"",2*6371*ASIN(MIN(1,SQRT(SIN(RADIANS((IF(H356="",Setup!$B$9,H356)-E356)/2))^2+COS(RADIANS(E356))*COS(RADIANS(IF(H356="",Setup!$B$9,H356)))*SIN(RADIANS((IF(I356="",Setup!$B$10,I356)-F356)/2))^2))))</f>
        <v/>
      </c>
      <c r="N356" s="6">
        <f t="shared" si="15"/>
        <v>1</v>
      </c>
      <c r="O356" s="6" t="str">
        <f t="shared" si="16"/>
        <v/>
      </c>
      <c r="P356" s="6" t="str">
        <f>IFERROR(VLOOKUP(J356,Factors!$A$4:$C$12,3,FALSE),"")</f>
        <v/>
      </c>
      <c r="Q356" s="6" t="str">
        <f t="shared" si="17"/>
        <v/>
      </c>
    </row>
    <row r="357" spans="1:1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6" t="str">
        <f>IF(OR(E357="",F357=""),"",2*6371*ASIN(MIN(1,SQRT(SIN(RADIANS((IF(H357="",Setup!$B$9,H357)-E357)/2))^2+COS(RADIANS(E357))*COS(RADIANS(IF(H357="",Setup!$B$9,H357)))*SIN(RADIANS((IF(I357="",Setup!$B$10,I357)-F357)/2))^2))))</f>
        <v/>
      </c>
      <c r="N357" s="6">
        <f t="shared" si="15"/>
        <v>1</v>
      </c>
      <c r="O357" s="6" t="str">
        <f t="shared" si="16"/>
        <v/>
      </c>
      <c r="P357" s="6" t="str">
        <f>IFERROR(VLOOKUP(J357,Factors!$A$4:$C$12,3,FALSE),"")</f>
        <v/>
      </c>
      <c r="Q357" s="6" t="str">
        <f t="shared" si="17"/>
        <v/>
      </c>
    </row>
    <row r="358" spans="1:17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6" t="str">
        <f>IF(OR(E358="",F358=""),"",2*6371*ASIN(MIN(1,SQRT(SIN(RADIANS((IF(H358="",Setup!$B$9,H358)-E358)/2))^2+COS(RADIANS(E358))*COS(RADIANS(IF(H358="",Setup!$B$9,H358)))*SIN(RADIANS((IF(I358="",Setup!$B$10,I358)-F358)/2))^2))))</f>
        <v/>
      </c>
      <c r="N358" s="6">
        <f t="shared" si="15"/>
        <v>1</v>
      </c>
      <c r="O358" s="6" t="str">
        <f t="shared" si="16"/>
        <v/>
      </c>
      <c r="P358" s="6" t="str">
        <f>IFERROR(VLOOKUP(J358,Factors!$A$4:$C$12,3,FALSE),"")</f>
        <v/>
      </c>
      <c r="Q358" s="6" t="str">
        <f t="shared" si="17"/>
        <v/>
      </c>
    </row>
    <row r="359" spans="1:17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6" t="str">
        <f>IF(OR(E359="",F359=""),"",2*6371*ASIN(MIN(1,SQRT(SIN(RADIANS((IF(H359="",Setup!$B$9,H359)-E359)/2))^2+COS(RADIANS(E359))*COS(RADIANS(IF(H359="",Setup!$B$9,H359)))*SIN(RADIANS((IF(I359="",Setup!$B$10,I359)-F359)/2))^2))))</f>
        <v/>
      </c>
      <c r="N359" s="6">
        <f t="shared" si="15"/>
        <v>1</v>
      </c>
      <c r="O359" s="6" t="str">
        <f t="shared" si="16"/>
        <v/>
      </c>
      <c r="P359" s="6" t="str">
        <f>IFERROR(VLOOKUP(J359,Factors!$A$4:$C$12,3,FALSE),"")</f>
        <v/>
      </c>
      <c r="Q359" s="6" t="str">
        <f t="shared" si="17"/>
        <v/>
      </c>
    </row>
    <row r="360" spans="1:17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6" t="str">
        <f>IF(OR(E360="",F360=""),"",2*6371*ASIN(MIN(1,SQRT(SIN(RADIANS((IF(H360="",Setup!$B$9,H360)-E360)/2))^2+COS(RADIANS(E360))*COS(RADIANS(IF(H360="",Setup!$B$9,H360)))*SIN(RADIANS((IF(I360="",Setup!$B$10,I360)-F360)/2))^2))))</f>
        <v/>
      </c>
      <c r="N360" s="6">
        <f t="shared" si="15"/>
        <v>1</v>
      </c>
      <c r="O360" s="6" t="str">
        <f t="shared" si="16"/>
        <v/>
      </c>
      <c r="P360" s="6" t="str">
        <f>IFERROR(VLOOKUP(J360,Factors!$A$4:$C$12,3,FALSE),"")</f>
        <v/>
      </c>
      <c r="Q360" s="6" t="str">
        <f t="shared" si="17"/>
        <v/>
      </c>
    </row>
    <row r="361" spans="1:17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6" t="str">
        <f>IF(OR(E361="",F361=""),"",2*6371*ASIN(MIN(1,SQRT(SIN(RADIANS((IF(H361="",Setup!$B$9,H361)-E361)/2))^2+COS(RADIANS(E361))*COS(RADIANS(IF(H361="",Setup!$B$9,H361)))*SIN(RADIANS((IF(I361="",Setup!$B$10,I361)-F361)/2))^2))))</f>
        <v/>
      </c>
      <c r="N361" s="6">
        <f t="shared" si="15"/>
        <v>1</v>
      </c>
      <c r="O361" s="6" t="str">
        <f t="shared" si="16"/>
        <v/>
      </c>
      <c r="P361" s="6" t="str">
        <f>IFERROR(VLOOKUP(J361,Factors!$A$4:$C$12,3,FALSE),"")</f>
        <v/>
      </c>
      <c r="Q361" s="6" t="str">
        <f t="shared" si="17"/>
        <v/>
      </c>
    </row>
    <row r="362" spans="1:17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6" t="str">
        <f>IF(OR(E362="",F362=""),"",2*6371*ASIN(MIN(1,SQRT(SIN(RADIANS((IF(H362="",Setup!$B$9,H362)-E362)/2))^2+COS(RADIANS(E362))*COS(RADIANS(IF(H362="",Setup!$B$9,H362)))*SIN(RADIANS((IF(I362="",Setup!$B$10,I362)-F362)/2))^2))))</f>
        <v/>
      </c>
      <c r="N362" s="6">
        <f t="shared" si="15"/>
        <v>1</v>
      </c>
      <c r="O362" s="6" t="str">
        <f t="shared" si="16"/>
        <v/>
      </c>
      <c r="P362" s="6" t="str">
        <f>IFERROR(VLOOKUP(J362,Factors!$A$4:$C$12,3,FALSE),"")</f>
        <v/>
      </c>
      <c r="Q362" s="6" t="str">
        <f t="shared" si="17"/>
        <v/>
      </c>
    </row>
    <row r="363" spans="1:17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6" t="str">
        <f>IF(OR(E363="",F363=""),"",2*6371*ASIN(MIN(1,SQRT(SIN(RADIANS((IF(H363="",Setup!$B$9,H363)-E363)/2))^2+COS(RADIANS(E363))*COS(RADIANS(IF(H363="",Setup!$B$9,H363)))*SIN(RADIANS((IF(I363="",Setup!$B$10,I363)-F363)/2))^2))))</f>
        <v/>
      </c>
      <c r="N363" s="6">
        <f t="shared" si="15"/>
        <v>1</v>
      </c>
      <c r="O363" s="6" t="str">
        <f t="shared" si="16"/>
        <v/>
      </c>
      <c r="P363" s="6" t="str">
        <f>IFERROR(VLOOKUP(J363,Factors!$A$4:$C$12,3,FALSE),"")</f>
        <v/>
      </c>
      <c r="Q363" s="6" t="str">
        <f t="shared" si="17"/>
        <v/>
      </c>
    </row>
    <row r="364" spans="1:17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6" t="str">
        <f>IF(OR(E364="",F364=""),"",2*6371*ASIN(MIN(1,SQRT(SIN(RADIANS((IF(H364="",Setup!$B$9,H364)-E364)/2))^2+COS(RADIANS(E364))*COS(RADIANS(IF(H364="",Setup!$B$9,H364)))*SIN(RADIANS((IF(I364="",Setup!$B$10,I364)-F364)/2))^2))))</f>
        <v/>
      </c>
      <c r="N364" s="6">
        <f t="shared" si="15"/>
        <v>1</v>
      </c>
      <c r="O364" s="6" t="str">
        <f t="shared" si="16"/>
        <v/>
      </c>
      <c r="P364" s="6" t="str">
        <f>IFERROR(VLOOKUP(J364,Factors!$A$4:$C$12,3,FALSE),"")</f>
        <v/>
      </c>
      <c r="Q364" s="6" t="str">
        <f t="shared" si="17"/>
        <v/>
      </c>
    </row>
    <row r="365" spans="1:17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6" t="str">
        <f>IF(OR(E365="",F365=""),"",2*6371*ASIN(MIN(1,SQRT(SIN(RADIANS((IF(H365="",Setup!$B$9,H365)-E365)/2))^2+COS(RADIANS(E365))*COS(RADIANS(IF(H365="",Setup!$B$9,H365)))*SIN(RADIANS((IF(I365="",Setup!$B$10,I365)-F365)/2))^2))))</f>
        <v/>
      </c>
      <c r="N365" s="6">
        <f t="shared" si="15"/>
        <v>1</v>
      </c>
      <c r="O365" s="6" t="str">
        <f t="shared" si="16"/>
        <v/>
      </c>
      <c r="P365" s="6" t="str">
        <f>IFERROR(VLOOKUP(J365,Factors!$A$4:$C$12,3,FALSE),"")</f>
        <v/>
      </c>
      <c r="Q365" s="6" t="str">
        <f t="shared" si="17"/>
        <v/>
      </c>
    </row>
    <row r="366" spans="1:17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6" t="str">
        <f>IF(OR(E366="",F366=""),"",2*6371*ASIN(MIN(1,SQRT(SIN(RADIANS((IF(H366="",Setup!$B$9,H366)-E366)/2))^2+COS(RADIANS(E366))*COS(RADIANS(IF(H366="",Setup!$B$9,H366)))*SIN(RADIANS((IF(I366="",Setup!$B$10,I366)-F366)/2))^2))))</f>
        <v/>
      </c>
      <c r="N366" s="6">
        <f t="shared" si="15"/>
        <v>1</v>
      </c>
      <c r="O366" s="6" t="str">
        <f t="shared" si="16"/>
        <v/>
      </c>
      <c r="P366" s="6" t="str">
        <f>IFERROR(VLOOKUP(J366,Factors!$A$4:$C$12,3,FALSE),"")</f>
        <v/>
      </c>
      <c r="Q366" s="6" t="str">
        <f t="shared" si="17"/>
        <v/>
      </c>
    </row>
    <row r="367" spans="1:1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6" t="str">
        <f>IF(OR(E367="",F367=""),"",2*6371*ASIN(MIN(1,SQRT(SIN(RADIANS((IF(H367="",Setup!$B$9,H367)-E367)/2))^2+COS(RADIANS(E367))*COS(RADIANS(IF(H367="",Setup!$B$9,H367)))*SIN(RADIANS((IF(I367="",Setup!$B$10,I367)-F367)/2))^2))))</f>
        <v/>
      </c>
      <c r="N367" s="6">
        <f t="shared" si="15"/>
        <v>1</v>
      </c>
      <c r="O367" s="6" t="str">
        <f t="shared" si="16"/>
        <v/>
      </c>
      <c r="P367" s="6" t="str">
        <f>IFERROR(VLOOKUP(J367,Factors!$A$4:$C$12,3,FALSE),"")</f>
        <v/>
      </c>
      <c r="Q367" s="6" t="str">
        <f t="shared" si="17"/>
        <v/>
      </c>
    </row>
    <row r="368" spans="1:17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6" t="str">
        <f>IF(OR(E368="",F368=""),"",2*6371*ASIN(MIN(1,SQRT(SIN(RADIANS((IF(H368="",Setup!$B$9,H368)-E368)/2))^2+COS(RADIANS(E368))*COS(RADIANS(IF(H368="",Setup!$B$9,H368)))*SIN(RADIANS((IF(I368="",Setup!$B$10,I368)-F368)/2))^2))))</f>
        <v/>
      </c>
      <c r="N368" s="6">
        <f t="shared" si="15"/>
        <v>1</v>
      </c>
      <c r="O368" s="6" t="str">
        <f t="shared" si="16"/>
        <v/>
      </c>
      <c r="P368" s="6" t="str">
        <f>IFERROR(VLOOKUP(J368,Factors!$A$4:$C$12,3,FALSE),"")</f>
        <v/>
      </c>
      <c r="Q368" s="6" t="str">
        <f t="shared" si="17"/>
        <v/>
      </c>
    </row>
    <row r="369" spans="1:17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6" t="str">
        <f>IF(OR(E369="",F369=""),"",2*6371*ASIN(MIN(1,SQRT(SIN(RADIANS((IF(H369="",Setup!$B$9,H369)-E369)/2))^2+COS(RADIANS(E369))*COS(RADIANS(IF(H369="",Setup!$B$9,H369)))*SIN(RADIANS((IF(I369="",Setup!$B$10,I369)-F369)/2))^2))))</f>
        <v/>
      </c>
      <c r="N369" s="6">
        <f t="shared" si="15"/>
        <v>1</v>
      </c>
      <c r="O369" s="6" t="str">
        <f t="shared" si="16"/>
        <v/>
      </c>
      <c r="P369" s="6" t="str">
        <f>IFERROR(VLOOKUP(J369,Factors!$A$4:$C$12,3,FALSE),"")</f>
        <v/>
      </c>
      <c r="Q369" s="6" t="str">
        <f t="shared" si="17"/>
        <v/>
      </c>
    </row>
    <row r="370" spans="1:17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6" t="str">
        <f>IF(OR(E370="",F370=""),"",2*6371*ASIN(MIN(1,SQRT(SIN(RADIANS((IF(H370="",Setup!$B$9,H370)-E370)/2))^2+COS(RADIANS(E370))*COS(RADIANS(IF(H370="",Setup!$B$9,H370)))*SIN(RADIANS((IF(I370="",Setup!$B$10,I370)-F370)/2))^2))))</f>
        <v/>
      </c>
      <c r="N370" s="6">
        <f t="shared" si="15"/>
        <v>1</v>
      </c>
      <c r="O370" s="6" t="str">
        <f t="shared" si="16"/>
        <v/>
      </c>
      <c r="P370" s="6" t="str">
        <f>IFERROR(VLOOKUP(J370,Factors!$A$4:$C$12,3,FALSE),"")</f>
        <v/>
      </c>
      <c r="Q370" s="6" t="str">
        <f t="shared" si="17"/>
        <v/>
      </c>
    </row>
    <row r="371" spans="1:17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6" t="str">
        <f>IF(OR(E371="",F371=""),"",2*6371*ASIN(MIN(1,SQRT(SIN(RADIANS((IF(H371="",Setup!$B$9,H371)-E371)/2))^2+COS(RADIANS(E371))*COS(RADIANS(IF(H371="",Setup!$B$9,H371)))*SIN(RADIANS((IF(I371="",Setup!$B$10,I371)-F371)/2))^2))))</f>
        <v/>
      </c>
      <c r="N371" s="6">
        <f t="shared" si="15"/>
        <v>1</v>
      </c>
      <c r="O371" s="6" t="str">
        <f t="shared" si="16"/>
        <v/>
      </c>
      <c r="P371" s="6" t="str">
        <f>IFERROR(VLOOKUP(J371,Factors!$A$4:$C$12,3,FALSE),"")</f>
        <v/>
      </c>
      <c r="Q371" s="6" t="str">
        <f t="shared" si="17"/>
        <v/>
      </c>
    </row>
    <row r="372" spans="1:17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6" t="str">
        <f>IF(OR(E372="",F372=""),"",2*6371*ASIN(MIN(1,SQRT(SIN(RADIANS((IF(H372="",Setup!$B$9,H372)-E372)/2))^2+COS(RADIANS(E372))*COS(RADIANS(IF(H372="",Setup!$B$9,H372)))*SIN(RADIANS((IF(I372="",Setup!$B$10,I372)-F372)/2))^2))))</f>
        <v/>
      </c>
      <c r="N372" s="6">
        <f t="shared" si="15"/>
        <v>1</v>
      </c>
      <c r="O372" s="6" t="str">
        <f t="shared" si="16"/>
        <v/>
      </c>
      <c r="P372" s="6" t="str">
        <f>IFERROR(VLOOKUP(J372,Factors!$A$4:$C$12,3,FALSE),"")</f>
        <v/>
      </c>
      <c r="Q372" s="6" t="str">
        <f t="shared" si="17"/>
        <v/>
      </c>
    </row>
    <row r="373" spans="1:17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6" t="str">
        <f>IF(OR(E373="",F373=""),"",2*6371*ASIN(MIN(1,SQRT(SIN(RADIANS((IF(H373="",Setup!$B$9,H373)-E373)/2))^2+COS(RADIANS(E373))*COS(RADIANS(IF(H373="",Setup!$B$9,H373)))*SIN(RADIANS((IF(I373="",Setup!$B$10,I373)-F373)/2))^2))))</f>
        <v/>
      </c>
      <c r="N373" s="6">
        <f t="shared" si="15"/>
        <v>1</v>
      </c>
      <c r="O373" s="6" t="str">
        <f t="shared" si="16"/>
        <v/>
      </c>
      <c r="P373" s="6" t="str">
        <f>IFERROR(VLOOKUP(J373,Factors!$A$4:$C$12,3,FALSE),"")</f>
        <v/>
      </c>
      <c r="Q373" s="6" t="str">
        <f t="shared" si="17"/>
        <v/>
      </c>
    </row>
    <row r="374" spans="1:17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6" t="str">
        <f>IF(OR(E374="",F374=""),"",2*6371*ASIN(MIN(1,SQRT(SIN(RADIANS((IF(H374="",Setup!$B$9,H374)-E374)/2))^2+COS(RADIANS(E374))*COS(RADIANS(IF(H374="",Setup!$B$9,H374)))*SIN(RADIANS((IF(I374="",Setup!$B$10,I374)-F374)/2))^2))))</f>
        <v/>
      </c>
      <c r="N374" s="6">
        <f t="shared" si="15"/>
        <v>1</v>
      </c>
      <c r="O374" s="6" t="str">
        <f t="shared" si="16"/>
        <v/>
      </c>
      <c r="P374" s="6" t="str">
        <f>IFERROR(VLOOKUP(J374,Factors!$A$4:$C$12,3,FALSE),"")</f>
        <v/>
      </c>
      <c r="Q374" s="6" t="str">
        <f t="shared" si="17"/>
        <v/>
      </c>
    </row>
    <row r="375" spans="1:17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6" t="str">
        <f>IF(OR(E375="",F375=""),"",2*6371*ASIN(MIN(1,SQRT(SIN(RADIANS((IF(H375="",Setup!$B$9,H375)-E375)/2))^2+COS(RADIANS(E375))*COS(RADIANS(IF(H375="",Setup!$B$9,H375)))*SIN(RADIANS((IF(I375="",Setup!$B$10,I375)-F375)/2))^2))))</f>
        <v/>
      </c>
      <c r="N375" s="6">
        <f t="shared" si="15"/>
        <v>1</v>
      </c>
      <c r="O375" s="6" t="str">
        <f t="shared" si="16"/>
        <v/>
      </c>
      <c r="P375" s="6" t="str">
        <f>IFERROR(VLOOKUP(J375,Factors!$A$4:$C$12,3,FALSE),"")</f>
        <v/>
      </c>
      <c r="Q375" s="6" t="str">
        <f t="shared" si="17"/>
        <v/>
      </c>
    </row>
    <row r="376" spans="1:17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6" t="str">
        <f>IF(OR(E376="",F376=""),"",2*6371*ASIN(MIN(1,SQRT(SIN(RADIANS((IF(H376="",Setup!$B$9,H376)-E376)/2))^2+COS(RADIANS(E376))*COS(RADIANS(IF(H376="",Setup!$B$9,H376)))*SIN(RADIANS((IF(I376="",Setup!$B$10,I376)-F376)/2))^2))))</f>
        <v/>
      </c>
      <c r="N376" s="6">
        <f t="shared" si="15"/>
        <v>1</v>
      </c>
      <c r="O376" s="6" t="str">
        <f t="shared" si="16"/>
        <v/>
      </c>
      <c r="P376" s="6" t="str">
        <f>IFERROR(VLOOKUP(J376,Factors!$A$4:$C$12,3,FALSE),"")</f>
        <v/>
      </c>
      <c r="Q376" s="6" t="str">
        <f t="shared" si="17"/>
        <v/>
      </c>
    </row>
    <row r="377" spans="1:1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6" t="str">
        <f>IF(OR(E377="",F377=""),"",2*6371*ASIN(MIN(1,SQRT(SIN(RADIANS((IF(H377="",Setup!$B$9,H377)-E377)/2))^2+COS(RADIANS(E377))*COS(RADIANS(IF(H377="",Setup!$B$9,H377)))*SIN(RADIANS((IF(I377="",Setup!$B$10,I377)-F377)/2))^2))))</f>
        <v/>
      </c>
      <c r="N377" s="6">
        <f t="shared" si="15"/>
        <v>1</v>
      </c>
      <c r="O377" s="6" t="str">
        <f t="shared" si="16"/>
        <v/>
      </c>
      <c r="P377" s="6" t="str">
        <f>IFERROR(VLOOKUP(J377,Factors!$A$4:$C$12,3,FALSE),"")</f>
        <v/>
      </c>
      <c r="Q377" s="6" t="str">
        <f t="shared" si="17"/>
        <v/>
      </c>
    </row>
    <row r="378" spans="1:17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6" t="str">
        <f>IF(OR(E378="",F378=""),"",2*6371*ASIN(MIN(1,SQRT(SIN(RADIANS((IF(H378="",Setup!$B$9,H378)-E378)/2))^2+COS(RADIANS(E378))*COS(RADIANS(IF(H378="",Setup!$B$9,H378)))*SIN(RADIANS((IF(I378="",Setup!$B$10,I378)-F378)/2))^2))))</f>
        <v/>
      </c>
      <c r="N378" s="6">
        <f t="shared" si="15"/>
        <v>1</v>
      </c>
      <c r="O378" s="6" t="str">
        <f t="shared" si="16"/>
        <v/>
      </c>
      <c r="P378" s="6" t="str">
        <f>IFERROR(VLOOKUP(J378,Factors!$A$4:$C$12,3,FALSE),"")</f>
        <v/>
      </c>
      <c r="Q378" s="6" t="str">
        <f t="shared" si="17"/>
        <v/>
      </c>
    </row>
    <row r="379" spans="1:17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6" t="str">
        <f>IF(OR(E379="",F379=""),"",2*6371*ASIN(MIN(1,SQRT(SIN(RADIANS((IF(H379="",Setup!$B$9,H379)-E379)/2))^2+COS(RADIANS(E379))*COS(RADIANS(IF(H379="",Setup!$B$9,H379)))*SIN(RADIANS((IF(I379="",Setup!$B$10,I379)-F379)/2))^2))))</f>
        <v/>
      </c>
      <c r="N379" s="6">
        <f t="shared" si="15"/>
        <v>1</v>
      </c>
      <c r="O379" s="6" t="str">
        <f t="shared" si="16"/>
        <v/>
      </c>
      <c r="P379" s="6" t="str">
        <f>IFERROR(VLOOKUP(J379,Factors!$A$4:$C$12,3,FALSE),"")</f>
        <v/>
      </c>
      <c r="Q379" s="6" t="str">
        <f t="shared" si="17"/>
        <v/>
      </c>
    </row>
    <row r="380" spans="1:17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6" t="str">
        <f>IF(OR(E380="",F380=""),"",2*6371*ASIN(MIN(1,SQRT(SIN(RADIANS((IF(H380="",Setup!$B$9,H380)-E380)/2))^2+COS(RADIANS(E380))*COS(RADIANS(IF(H380="",Setup!$B$9,H380)))*SIN(RADIANS((IF(I380="",Setup!$B$10,I380)-F380)/2))^2))))</f>
        <v/>
      </c>
      <c r="N380" s="6">
        <f t="shared" si="15"/>
        <v>1</v>
      </c>
      <c r="O380" s="6" t="str">
        <f t="shared" si="16"/>
        <v/>
      </c>
      <c r="P380" s="6" t="str">
        <f>IFERROR(VLOOKUP(J380,Factors!$A$4:$C$12,3,FALSE),"")</f>
        <v/>
      </c>
      <c r="Q380" s="6" t="str">
        <f t="shared" si="17"/>
        <v/>
      </c>
    </row>
    <row r="381" spans="1:17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6" t="str">
        <f>IF(OR(E381="",F381=""),"",2*6371*ASIN(MIN(1,SQRT(SIN(RADIANS((IF(H381="",Setup!$B$9,H381)-E381)/2))^2+COS(RADIANS(E381))*COS(RADIANS(IF(H381="",Setup!$B$9,H381)))*SIN(RADIANS((IF(I381="",Setup!$B$10,I381)-F381)/2))^2))))</f>
        <v/>
      </c>
      <c r="N381" s="6">
        <f t="shared" si="15"/>
        <v>1</v>
      </c>
      <c r="O381" s="6" t="str">
        <f t="shared" si="16"/>
        <v/>
      </c>
      <c r="P381" s="6" t="str">
        <f>IFERROR(VLOOKUP(J381,Factors!$A$4:$C$12,3,FALSE),"")</f>
        <v/>
      </c>
      <c r="Q381" s="6" t="str">
        <f t="shared" si="17"/>
        <v/>
      </c>
    </row>
    <row r="382" spans="1:17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6" t="str">
        <f>IF(OR(E382="",F382=""),"",2*6371*ASIN(MIN(1,SQRT(SIN(RADIANS((IF(H382="",Setup!$B$9,H382)-E382)/2))^2+COS(RADIANS(E382))*COS(RADIANS(IF(H382="",Setup!$B$9,H382)))*SIN(RADIANS((IF(I382="",Setup!$B$10,I382)-F382)/2))^2))))</f>
        <v/>
      </c>
      <c r="N382" s="6">
        <f t="shared" si="15"/>
        <v>1</v>
      </c>
      <c r="O382" s="6" t="str">
        <f t="shared" si="16"/>
        <v/>
      </c>
      <c r="P382" s="6" t="str">
        <f>IFERROR(VLOOKUP(J382,Factors!$A$4:$C$12,3,FALSE),"")</f>
        <v/>
      </c>
      <c r="Q382" s="6" t="str">
        <f t="shared" si="17"/>
        <v/>
      </c>
    </row>
    <row r="383" spans="1:17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6" t="str">
        <f>IF(OR(E383="",F383=""),"",2*6371*ASIN(MIN(1,SQRT(SIN(RADIANS((IF(H383="",Setup!$B$9,H383)-E383)/2))^2+COS(RADIANS(E383))*COS(RADIANS(IF(H383="",Setup!$B$9,H383)))*SIN(RADIANS((IF(I383="",Setup!$B$10,I383)-F383)/2))^2))))</f>
        <v/>
      </c>
      <c r="N383" s="6">
        <f t="shared" si="15"/>
        <v>1</v>
      </c>
      <c r="O383" s="6" t="str">
        <f t="shared" si="16"/>
        <v/>
      </c>
      <c r="P383" s="6" t="str">
        <f>IFERROR(VLOOKUP(J383,Factors!$A$4:$C$12,3,FALSE),"")</f>
        <v/>
      </c>
      <c r="Q383" s="6" t="str">
        <f t="shared" si="17"/>
        <v/>
      </c>
    </row>
    <row r="384" spans="1:17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6" t="str">
        <f>IF(OR(E384="",F384=""),"",2*6371*ASIN(MIN(1,SQRT(SIN(RADIANS((IF(H384="",Setup!$B$9,H384)-E384)/2))^2+COS(RADIANS(E384))*COS(RADIANS(IF(H384="",Setup!$B$9,H384)))*SIN(RADIANS((IF(I384="",Setup!$B$10,I384)-F384)/2))^2))))</f>
        <v/>
      </c>
      <c r="N384" s="6">
        <f t="shared" si="15"/>
        <v>1</v>
      </c>
      <c r="O384" s="6" t="str">
        <f t="shared" si="16"/>
        <v/>
      </c>
      <c r="P384" s="6" t="str">
        <f>IFERROR(VLOOKUP(J384,Factors!$A$4:$C$12,3,FALSE),"")</f>
        <v/>
      </c>
      <c r="Q384" s="6" t="str">
        <f t="shared" si="17"/>
        <v/>
      </c>
    </row>
    <row r="385" spans="1:17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6" t="str">
        <f>IF(OR(E385="",F385=""),"",2*6371*ASIN(MIN(1,SQRT(SIN(RADIANS((IF(H385="",Setup!$B$9,H385)-E385)/2))^2+COS(RADIANS(E385))*COS(RADIANS(IF(H385="",Setup!$B$9,H385)))*SIN(RADIANS((IF(I385="",Setup!$B$10,I385)-F385)/2))^2))))</f>
        <v/>
      </c>
      <c r="N385" s="6">
        <f t="shared" si="15"/>
        <v>1</v>
      </c>
      <c r="O385" s="6" t="str">
        <f t="shared" si="16"/>
        <v/>
      </c>
      <c r="P385" s="6" t="str">
        <f>IFERROR(VLOOKUP(J385,Factors!$A$4:$C$12,3,FALSE),"")</f>
        <v/>
      </c>
      <c r="Q385" s="6" t="str">
        <f t="shared" si="17"/>
        <v/>
      </c>
    </row>
    <row r="386" spans="1:17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6" t="str">
        <f>IF(OR(E386="",F386=""),"",2*6371*ASIN(MIN(1,SQRT(SIN(RADIANS((IF(H386="",Setup!$B$9,H386)-E386)/2))^2+COS(RADIANS(E386))*COS(RADIANS(IF(H386="",Setup!$B$9,H386)))*SIN(RADIANS((IF(I386="",Setup!$B$10,I386)-F386)/2))^2))))</f>
        <v/>
      </c>
      <c r="N386" s="6">
        <f t="shared" ref="N386:N449" si="18">IF(K386="Return",2,1)</f>
        <v>1</v>
      </c>
      <c r="O386" s="6" t="str">
        <f t="shared" ref="O386:O449" si="19">IF(M386="","",M386*N386*IF(L386="",1,L386))</f>
        <v/>
      </c>
      <c r="P386" s="6" t="str">
        <f>IFERROR(VLOOKUP(J386,Factors!$A$4:$C$12,3,FALSE),"")</f>
        <v/>
      </c>
      <c r="Q386" s="6" t="str">
        <f t="shared" ref="Q386:Q449" si="20">IF(OR(O386="",P386=""),"",O386*P386)</f>
        <v/>
      </c>
    </row>
    <row r="387" spans="1:1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6" t="str">
        <f>IF(OR(E387="",F387=""),"",2*6371*ASIN(MIN(1,SQRT(SIN(RADIANS((IF(H387="",Setup!$B$9,H387)-E387)/2))^2+COS(RADIANS(E387))*COS(RADIANS(IF(H387="",Setup!$B$9,H387)))*SIN(RADIANS((IF(I387="",Setup!$B$10,I387)-F387)/2))^2))))</f>
        <v/>
      </c>
      <c r="N387" s="6">
        <f t="shared" si="18"/>
        <v>1</v>
      </c>
      <c r="O387" s="6" t="str">
        <f t="shared" si="19"/>
        <v/>
      </c>
      <c r="P387" s="6" t="str">
        <f>IFERROR(VLOOKUP(J387,Factors!$A$4:$C$12,3,FALSE),"")</f>
        <v/>
      </c>
      <c r="Q387" s="6" t="str">
        <f t="shared" si="20"/>
        <v/>
      </c>
    </row>
    <row r="388" spans="1:17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6" t="str">
        <f>IF(OR(E388="",F388=""),"",2*6371*ASIN(MIN(1,SQRT(SIN(RADIANS((IF(H388="",Setup!$B$9,H388)-E388)/2))^2+COS(RADIANS(E388))*COS(RADIANS(IF(H388="",Setup!$B$9,H388)))*SIN(RADIANS((IF(I388="",Setup!$B$10,I388)-F388)/2))^2))))</f>
        <v/>
      </c>
      <c r="N388" s="6">
        <f t="shared" si="18"/>
        <v>1</v>
      </c>
      <c r="O388" s="6" t="str">
        <f t="shared" si="19"/>
        <v/>
      </c>
      <c r="P388" s="6" t="str">
        <f>IFERROR(VLOOKUP(J388,Factors!$A$4:$C$12,3,FALSE),"")</f>
        <v/>
      </c>
      <c r="Q388" s="6" t="str">
        <f t="shared" si="20"/>
        <v/>
      </c>
    </row>
    <row r="389" spans="1:17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6" t="str">
        <f>IF(OR(E389="",F389=""),"",2*6371*ASIN(MIN(1,SQRT(SIN(RADIANS((IF(H389="",Setup!$B$9,H389)-E389)/2))^2+COS(RADIANS(E389))*COS(RADIANS(IF(H389="",Setup!$B$9,H389)))*SIN(RADIANS((IF(I389="",Setup!$B$10,I389)-F389)/2))^2))))</f>
        <v/>
      </c>
      <c r="N389" s="6">
        <f t="shared" si="18"/>
        <v>1</v>
      </c>
      <c r="O389" s="6" t="str">
        <f t="shared" si="19"/>
        <v/>
      </c>
      <c r="P389" s="6" t="str">
        <f>IFERROR(VLOOKUP(J389,Factors!$A$4:$C$12,3,FALSE),"")</f>
        <v/>
      </c>
      <c r="Q389" s="6" t="str">
        <f t="shared" si="20"/>
        <v/>
      </c>
    </row>
    <row r="390" spans="1:17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6" t="str">
        <f>IF(OR(E390="",F390=""),"",2*6371*ASIN(MIN(1,SQRT(SIN(RADIANS((IF(H390="",Setup!$B$9,H390)-E390)/2))^2+COS(RADIANS(E390))*COS(RADIANS(IF(H390="",Setup!$B$9,H390)))*SIN(RADIANS((IF(I390="",Setup!$B$10,I390)-F390)/2))^2))))</f>
        <v/>
      </c>
      <c r="N390" s="6">
        <f t="shared" si="18"/>
        <v>1</v>
      </c>
      <c r="O390" s="6" t="str">
        <f t="shared" si="19"/>
        <v/>
      </c>
      <c r="P390" s="6" t="str">
        <f>IFERROR(VLOOKUP(J390,Factors!$A$4:$C$12,3,FALSE),"")</f>
        <v/>
      </c>
      <c r="Q390" s="6" t="str">
        <f t="shared" si="20"/>
        <v/>
      </c>
    </row>
    <row r="391" spans="1:17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6" t="str">
        <f>IF(OR(E391="",F391=""),"",2*6371*ASIN(MIN(1,SQRT(SIN(RADIANS((IF(H391="",Setup!$B$9,H391)-E391)/2))^2+COS(RADIANS(E391))*COS(RADIANS(IF(H391="",Setup!$B$9,H391)))*SIN(RADIANS((IF(I391="",Setup!$B$10,I391)-F391)/2))^2))))</f>
        <v/>
      </c>
      <c r="N391" s="6">
        <f t="shared" si="18"/>
        <v>1</v>
      </c>
      <c r="O391" s="6" t="str">
        <f t="shared" si="19"/>
        <v/>
      </c>
      <c r="P391" s="6" t="str">
        <f>IFERROR(VLOOKUP(J391,Factors!$A$4:$C$12,3,FALSE),"")</f>
        <v/>
      </c>
      <c r="Q391" s="6" t="str">
        <f t="shared" si="20"/>
        <v/>
      </c>
    </row>
    <row r="392" spans="1:17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6" t="str">
        <f>IF(OR(E392="",F392=""),"",2*6371*ASIN(MIN(1,SQRT(SIN(RADIANS((IF(H392="",Setup!$B$9,H392)-E392)/2))^2+COS(RADIANS(E392))*COS(RADIANS(IF(H392="",Setup!$B$9,H392)))*SIN(RADIANS((IF(I392="",Setup!$B$10,I392)-F392)/2))^2))))</f>
        <v/>
      </c>
      <c r="N392" s="6">
        <f t="shared" si="18"/>
        <v>1</v>
      </c>
      <c r="O392" s="6" t="str">
        <f t="shared" si="19"/>
        <v/>
      </c>
      <c r="P392" s="6" t="str">
        <f>IFERROR(VLOOKUP(J392,Factors!$A$4:$C$12,3,FALSE),"")</f>
        <v/>
      </c>
      <c r="Q392" s="6" t="str">
        <f t="shared" si="20"/>
        <v/>
      </c>
    </row>
    <row r="393" spans="1:17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6" t="str">
        <f>IF(OR(E393="",F393=""),"",2*6371*ASIN(MIN(1,SQRT(SIN(RADIANS((IF(H393="",Setup!$B$9,H393)-E393)/2))^2+COS(RADIANS(E393))*COS(RADIANS(IF(H393="",Setup!$B$9,H393)))*SIN(RADIANS((IF(I393="",Setup!$B$10,I393)-F393)/2))^2))))</f>
        <v/>
      </c>
      <c r="N393" s="6">
        <f t="shared" si="18"/>
        <v>1</v>
      </c>
      <c r="O393" s="6" t="str">
        <f t="shared" si="19"/>
        <v/>
      </c>
      <c r="P393" s="6" t="str">
        <f>IFERROR(VLOOKUP(J393,Factors!$A$4:$C$12,3,FALSE),"")</f>
        <v/>
      </c>
      <c r="Q393" s="6" t="str">
        <f t="shared" si="20"/>
        <v/>
      </c>
    </row>
    <row r="394" spans="1:17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6" t="str">
        <f>IF(OR(E394="",F394=""),"",2*6371*ASIN(MIN(1,SQRT(SIN(RADIANS((IF(H394="",Setup!$B$9,H394)-E394)/2))^2+COS(RADIANS(E394))*COS(RADIANS(IF(H394="",Setup!$B$9,H394)))*SIN(RADIANS((IF(I394="",Setup!$B$10,I394)-F394)/2))^2))))</f>
        <v/>
      </c>
      <c r="N394" s="6">
        <f t="shared" si="18"/>
        <v>1</v>
      </c>
      <c r="O394" s="6" t="str">
        <f t="shared" si="19"/>
        <v/>
      </c>
      <c r="P394" s="6" t="str">
        <f>IFERROR(VLOOKUP(J394,Factors!$A$4:$C$12,3,FALSE),"")</f>
        <v/>
      </c>
      <c r="Q394" s="6" t="str">
        <f t="shared" si="20"/>
        <v/>
      </c>
    </row>
    <row r="395" spans="1:17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6" t="str">
        <f>IF(OR(E395="",F395=""),"",2*6371*ASIN(MIN(1,SQRT(SIN(RADIANS((IF(H395="",Setup!$B$9,H395)-E395)/2))^2+COS(RADIANS(E395))*COS(RADIANS(IF(H395="",Setup!$B$9,H395)))*SIN(RADIANS((IF(I395="",Setup!$B$10,I395)-F395)/2))^2))))</f>
        <v/>
      </c>
      <c r="N395" s="6">
        <f t="shared" si="18"/>
        <v>1</v>
      </c>
      <c r="O395" s="6" t="str">
        <f t="shared" si="19"/>
        <v/>
      </c>
      <c r="P395" s="6" t="str">
        <f>IFERROR(VLOOKUP(J395,Factors!$A$4:$C$12,3,FALSE),"")</f>
        <v/>
      </c>
      <c r="Q395" s="6" t="str">
        <f t="shared" si="20"/>
        <v/>
      </c>
    </row>
    <row r="396" spans="1:17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6" t="str">
        <f>IF(OR(E396="",F396=""),"",2*6371*ASIN(MIN(1,SQRT(SIN(RADIANS((IF(H396="",Setup!$B$9,H396)-E396)/2))^2+COS(RADIANS(E396))*COS(RADIANS(IF(H396="",Setup!$B$9,H396)))*SIN(RADIANS((IF(I396="",Setup!$B$10,I396)-F396)/2))^2))))</f>
        <v/>
      </c>
      <c r="N396" s="6">
        <f t="shared" si="18"/>
        <v>1</v>
      </c>
      <c r="O396" s="6" t="str">
        <f t="shared" si="19"/>
        <v/>
      </c>
      <c r="P396" s="6" t="str">
        <f>IFERROR(VLOOKUP(J396,Factors!$A$4:$C$12,3,FALSE),"")</f>
        <v/>
      </c>
      <c r="Q396" s="6" t="str">
        <f t="shared" si="20"/>
        <v/>
      </c>
    </row>
    <row r="397" spans="1:1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6" t="str">
        <f>IF(OR(E397="",F397=""),"",2*6371*ASIN(MIN(1,SQRT(SIN(RADIANS((IF(H397="",Setup!$B$9,H397)-E397)/2))^2+COS(RADIANS(E397))*COS(RADIANS(IF(H397="",Setup!$B$9,H397)))*SIN(RADIANS((IF(I397="",Setup!$B$10,I397)-F397)/2))^2))))</f>
        <v/>
      </c>
      <c r="N397" s="6">
        <f t="shared" si="18"/>
        <v>1</v>
      </c>
      <c r="O397" s="6" t="str">
        <f t="shared" si="19"/>
        <v/>
      </c>
      <c r="P397" s="6" t="str">
        <f>IFERROR(VLOOKUP(J397,Factors!$A$4:$C$12,3,FALSE),"")</f>
        <v/>
      </c>
      <c r="Q397" s="6" t="str">
        <f t="shared" si="20"/>
        <v/>
      </c>
    </row>
    <row r="398" spans="1:17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6" t="str">
        <f>IF(OR(E398="",F398=""),"",2*6371*ASIN(MIN(1,SQRT(SIN(RADIANS((IF(H398="",Setup!$B$9,H398)-E398)/2))^2+COS(RADIANS(E398))*COS(RADIANS(IF(H398="",Setup!$B$9,H398)))*SIN(RADIANS((IF(I398="",Setup!$B$10,I398)-F398)/2))^2))))</f>
        <v/>
      </c>
      <c r="N398" s="6">
        <f t="shared" si="18"/>
        <v>1</v>
      </c>
      <c r="O398" s="6" t="str">
        <f t="shared" si="19"/>
        <v/>
      </c>
      <c r="P398" s="6" t="str">
        <f>IFERROR(VLOOKUP(J398,Factors!$A$4:$C$12,3,FALSE),"")</f>
        <v/>
      </c>
      <c r="Q398" s="6" t="str">
        <f t="shared" si="20"/>
        <v/>
      </c>
    </row>
    <row r="399" spans="1:17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6" t="str">
        <f>IF(OR(E399="",F399=""),"",2*6371*ASIN(MIN(1,SQRT(SIN(RADIANS((IF(H399="",Setup!$B$9,H399)-E399)/2))^2+COS(RADIANS(E399))*COS(RADIANS(IF(H399="",Setup!$B$9,H399)))*SIN(RADIANS((IF(I399="",Setup!$B$10,I399)-F399)/2))^2))))</f>
        <v/>
      </c>
      <c r="N399" s="6">
        <f t="shared" si="18"/>
        <v>1</v>
      </c>
      <c r="O399" s="6" t="str">
        <f t="shared" si="19"/>
        <v/>
      </c>
      <c r="P399" s="6" t="str">
        <f>IFERROR(VLOOKUP(J399,Factors!$A$4:$C$12,3,FALSE),"")</f>
        <v/>
      </c>
      <c r="Q399" s="6" t="str">
        <f t="shared" si="20"/>
        <v/>
      </c>
    </row>
    <row r="400" spans="1:17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6" t="str">
        <f>IF(OR(E400="",F400=""),"",2*6371*ASIN(MIN(1,SQRT(SIN(RADIANS((IF(H400="",Setup!$B$9,H400)-E400)/2))^2+COS(RADIANS(E400))*COS(RADIANS(IF(H400="",Setup!$B$9,H400)))*SIN(RADIANS((IF(I400="",Setup!$B$10,I400)-F400)/2))^2))))</f>
        <v/>
      </c>
      <c r="N400" s="6">
        <f t="shared" si="18"/>
        <v>1</v>
      </c>
      <c r="O400" s="6" t="str">
        <f t="shared" si="19"/>
        <v/>
      </c>
      <c r="P400" s="6" t="str">
        <f>IFERROR(VLOOKUP(J400,Factors!$A$4:$C$12,3,FALSE),"")</f>
        <v/>
      </c>
      <c r="Q400" s="6" t="str">
        <f t="shared" si="20"/>
        <v/>
      </c>
    </row>
    <row r="401" spans="1:17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6" t="str">
        <f>IF(OR(E401="",F401=""),"",2*6371*ASIN(MIN(1,SQRT(SIN(RADIANS((IF(H401="",Setup!$B$9,H401)-E401)/2))^2+COS(RADIANS(E401))*COS(RADIANS(IF(H401="",Setup!$B$9,H401)))*SIN(RADIANS((IF(I401="",Setup!$B$10,I401)-F401)/2))^2))))</f>
        <v/>
      </c>
      <c r="N401" s="6">
        <f t="shared" si="18"/>
        <v>1</v>
      </c>
      <c r="O401" s="6" t="str">
        <f t="shared" si="19"/>
        <v/>
      </c>
      <c r="P401" s="6" t="str">
        <f>IFERROR(VLOOKUP(J401,Factors!$A$4:$C$12,3,FALSE),"")</f>
        <v/>
      </c>
      <c r="Q401" s="6" t="str">
        <f t="shared" si="20"/>
        <v/>
      </c>
    </row>
    <row r="402" spans="1:17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6" t="str">
        <f>IF(OR(E402="",F402=""),"",2*6371*ASIN(MIN(1,SQRT(SIN(RADIANS((IF(H402="",Setup!$B$9,H402)-E402)/2))^2+COS(RADIANS(E402))*COS(RADIANS(IF(H402="",Setup!$B$9,H402)))*SIN(RADIANS((IF(I402="",Setup!$B$10,I402)-F402)/2))^2))))</f>
        <v/>
      </c>
      <c r="N402" s="6">
        <f t="shared" si="18"/>
        <v>1</v>
      </c>
      <c r="O402" s="6" t="str">
        <f t="shared" si="19"/>
        <v/>
      </c>
      <c r="P402" s="6" t="str">
        <f>IFERROR(VLOOKUP(J402,Factors!$A$4:$C$12,3,FALSE),"")</f>
        <v/>
      </c>
      <c r="Q402" s="6" t="str">
        <f t="shared" si="20"/>
        <v/>
      </c>
    </row>
    <row r="403" spans="1:17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6" t="str">
        <f>IF(OR(E403="",F403=""),"",2*6371*ASIN(MIN(1,SQRT(SIN(RADIANS((IF(H403="",Setup!$B$9,H403)-E403)/2))^2+COS(RADIANS(E403))*COS(RADIANS(IF(H403="",Setup!$B$9,H403)))*SIN(RADIANS((IF(I403="",Setup!$B$10,I403)-F403)/2))^2))))</f>
        <v/>
      </c>
      <c r="N403" s="6">
        <f t="shared" si="18"/>
        <v>1</v>
      </c>
      <c r="O403" s="6" t="str">
        <f t="shared" si="19"/>
        <v/>
      </c>
      <c r="P403" s="6" t="str">
        <f>IFERROR(VLOOKUP(J403,Factors!$A$4:$C$12,3,FALSE),"")</f>
        <v/>
      </c>
      <c r="Q403" s="6" t="str">
        <f t="shared" si="20"/>
        <v/>
      </c>
    </row>
    <row r="404" spans="1:17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6" t="str">
        <f>IF(OR(E404="",F404=""),"",2*6371*ASIN(MIN(1,SQRT(SIN(RADIANS((IF(H404="",Setup!$B$9,H404)-E404)/2))^2+COS(RADIANS(E404))*COS(RADIANS(IF(H404="",Setup!$B$9,H404)))*SIN(RADIANS((IF(I404="",Setup!$B$10,I404)-F404)/2))^2))))</f>
        <v/>
      </c>
      <c r="N404" s="6">
        <f t="shared" si="18"/>
        <v>1</v>
      </c>
      <c r="O404" s="6" t="str">
        <f t="shared" si="19"/>
        <v/>
      </c>
      <c r="P404" s="6" t="str">
        <f>IFERROR(VLOOKUP(J404,Factors!$A$4:$C$12,3,FALSE),"")</f>
        <v/>
      </c>
      <c r="Q404" s="6" t="str">
        <f t="shared" si="20"/>
        <v/>
      </c>
    </row>
    <row r="405" spans="1:17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6" t="str">
        <f>IF(OR(E405="",F405=""),"",2*6371*ASIN(MIN(1,SQRT(SIN(RADIANS((IF(H405="",Setup!$B$9,H405)-E405)/2))^2+COS(RADIANS(E405))*COS(RADIANS(IF(H405="",Setup!$B$9,H405)))*SIN(RADIANS((IF(I405="",Setup!$B$10,I405)-F405)/2))^2))))</f>
        <v/>
      </c>
      <c r="N405" s="6">
        <f t="shared" si="18"/>
        <v>1</v>
      </c>
      <c r="O405" s="6" t="str">
        <f t="shared" si="19"/>
        <v/>
      </c>
      <c r="P405" s="6" t="str">
        <f>IFERROR(VLOOKUP(J405,Factors!$A$4:$C$12,3,FALSE),"")</f>
        <v/>
      </c>
      <c r="Q405" s="6" t="str">
        <f t="shared" si="20"/>
        <v/>
      </c>
    </row>
    <row r="406" spans="1:17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6" t="str">
        <f>IF(OR(E406="",F406=""),"",2*6371*ASIN(MIN(1,SQRT(SIN(RADIANS((IF(H406="",Setup!$B$9,H406)-E406)/2))^2+COS(RADIANS(E406))*COS(RADIANS(IF(H406="",Setup!$B$9,H406)))*SIN(RADIANS((IF(I406="",Setup!$B$10,I406)-F406)/2))^2))))</f>
        <v/>
      </c>
      <c r="N406" s="6">
        <f t="shared" si="18"/>
        <v>1</v>
      </c>
      <c r="O406" s="6" t="str">
        <f t="shared" si="19"/>
        <v/>
      </c>
      <c r="P406" s="6" t="str">
        <f>IFERROR(VLOOKUP(J406,Factors!$A$4:$C$12,3,FALSE),"")</f>
        <v/>
      </c>
      <c r="Q406" s="6" t="str">
        <f t="shared" si="20"/>
        <v/>
      </c>
    </row>
    <row r="407" spans="1:1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6" t="str">
        <f>IF(OR(E407="",F407=""),"",2*6371*ASIN(MIN(1,SQRT(SIN(RADIANS((IF(H407="",Setup!$B$9,H407)-E407)/2))^2+COS(RADIANS(E407))*COS(RADIANS(IF(H407="",Setup!$B$9,H407)))*SIN(RADIANS((IF(I407="",Setup!$B$10,I407)-F407)/2))^2))))</f>
        <v/>
      </c>
      <c r="N407" s="6">
        <f t="shared" si="18"/>
        <v>1</v>
      </c>
      <c r="O407" s="6" t="str">
        <f t="shared" si="19"/>
        <v/>
      </c>
      <c r="P407" s="6" t="str">
        <f>IFERROR(VLOOKUP(J407,Factors!$A$4:$C$12,3,FALSE),"")</f>
        <v/>
      </c>
      <c r="Q407" s="6" t="str">
        <f t="shared" si="20"/>
        <v/>
      </c>
    </row>
    <row r="408" spans="1:17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6" t="str">
        <f>IF(OR(E408="",F408=""),"",2*6371*ASIN(MIN(1,SQRT(SIN(RADIANS((IF(H408="",Setup!$B$9,H408)-E408)/2))^2+COS(RADIANS(E408))*COS(RADIANS(IF(H408="",Setup!$B$9,H408)))*SIN(RADIANS((IF(I408="",Setup!$B$10,I408)-F408)/2))^2))))</f>
        <v/>
      </c>
      <c r="N408" s="6">
        <f t="shared" si="18"/>
        <v>1</v>
      </c>
      <c r="O408" s="6" t="str">
        <f t="shared" si="19"/>
        <v/>
      </c>
      <c r="P408" s="6" t="str">
        <f>IFERROR(VLOOKUP(J408,Factors!$A$4:$C$12,3,FALSE),"")</f>
        <v/>
      </c>
      <c r="Q408" s="6" t="str">
        <f t="shared" si="20"/>
        <v/>
      </c>
    </row>
    <row r="409" spans="1:17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6" t="str">
        <f>IF(OR(E409="",F409=""),"",2*6371*ASIN(MIN(1,SQRT(SIN(RADIANS((IF(H409="",Setup!$B$9,H409)-E409)/2))^2+COS(RADIANS(E409))*COS(RADIANS(IF(H409="",Setup!$B$9,H409)))*SIN(RADIANS((IF(I409="",Setup!$B$10,I409)-F409)/2))^2))))</f>
        <v/>
      </c>
      <c r="N409" s="6">
        <f t="shared" si="18"/>
        <v>1</v>
      </c>
      <c r="O409" s="6" t="str">
        <f t="shared" si="19"/>
        <v/>
      </c>
      <c r="P409" s="6" t="str">
        <f>IFERROR(VLOOKUP(J409,Factors!$A$4:$C$12,3,FALSE),"")</f>
        <v/>
      </c>
      <c r="Q409" s="6" t="str">
        <f t="shared" si="20"/>
        <v/>
      </c>
    </row>
    <row r="410" spans="1:17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6" t="str">
        <f>IF(OR(E410="",F410=""),"",2*6371*ASIN(MIN(1,SQRT(SIN(RADIANS((IF(H410="",Setup!$B$9,H410)-E410)/2))^2+COS(RADIANS(E410))*COS(RADIANS(IF(H410="",Setup!$B$9,H410)))*SIN(RADIANS((IF(I410="",Setup!$B$10,I410)-F410)/2))^2))))</f>
        <v/>
      </c>
      <c r="N410" s="6">
        <f t="shared" si="18"/>
        <v>1</v>
      </c>
      <c r="O410" s="6" t="str">
        <f t="shared" si="19"/>
        <v/>
      </c>
      <c r="P410" s="6" t="str">
        <f>IFERROR(VLOOKUP(J410,Factors!$A$4:$C$12,3,FALSE),"")</f>
        <v/>
      </c>
      <c r="Q410" s="6" t="str">
        <f t="shared" si="20"/>
        <v/>
      </c>
    </row>
    <row r="411" spans="1:17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6" t="str">
        <f>IF(OR(E411="",F411=""),"",2*6371*ASIN(MIN(1,SQRT(SIN(RADIANS((IF(H411="",Setup!$B$9,H411)-E411)/2))^2+COS(RADIANS(E411))*COS(RADIANS(IF(H411="",Setup!$B$9,H411)))*SIN(RADIANS((IF(I411="",Setup!$B$10,I411)-F411)/2))^2))))</f>
        <v/>
      </c>
      <c r="N411" s="6">
        <f t="shared" si="18"/>
        <v>1</v>
      </c>
      <c r="O411" s="6" t="str">
        <f t="shared" si="19"/>
        <v/>
      </c>
      <c r="P411" s="6" t="str">
        <f>IFERROR(VLOOKUP(J411,Factors!$A$4:$C$12,3,FALSE),"")</f>
        <v/>
      </c>
      <c r="Q411" s="6" t="str">
        <f t="shared" si="20"/>
        <v/>
      </c>
    </row>
    <row r="412" spans="1:17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6" t="str">
        <f>IF(OR(E412="",F412=""),"",2*6371*ASIN(MIN(1,SQRT(SIN(RADIANS((IF(H412="",Setup!$B$9,H412)-E412)/2))^2+COS(RADIANS(E412))*COS(RADIANS(IF(H412="",Setup!$B$9,H412)))*SIN(RADIANS((IF(I412="",Setup!$B$10,I412)-F412)/2))^2))))</f>
        <v/>
      </c>
      <c r="N412" s="6">
        <f t="shared" si="18"/>
        <v>1</v>
      </c>
      <c r="O412" s="6" t="str">
        <f t="shared" si="19"/>
        <v/>
      </c>
      <c r="P412" s="6" t="str">
        <f>IFERROR(VLOOKUP(J412,Factors!$A$4:$C$12,3,FALSE),"")</f>
        <v/>
      </c>
      <c r="Q412" s="6" t="str">
        <f t="shared" si="20"/>
        <v/>
      </c>
    </row>
    <row r="413" spans="1:17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6" t="str">
        <f>IF(OR(E413="",F413=""),"",2*6371*ASIN(MIN(1,SQRT(SIN(RADIANS((IF(H413="",Setup!$B$9,H413)-E413)/2))^2+COS(RADIANS(E413))*COS(RADIANS(IF(H413="",Setup!$B$9,H413)))*SIN(RADIANS((IF(I413="",Setup!$B$10,I413)-F413)/2))^2))))</f>
        <v/>
      </c>
      <c r="N413" s="6">
        <f t="shared" si="18"/>
        <v>1</v>
      </c>
      <c r="O413" s="6" t="str">
        <f t="shared" si="19"/>
        <v/>
      </c>
      <c r="P413" s="6" t="str">
        <f>IFERROR(VLOOKUP(J413,Factors!$A$4:$C$12,3,FALSE),"")</f>
        <v/>
      </c>
      <c r="Q413" s="6" t="str">
        <f t="shared" si="20"/>
        <v/>
      </c>
    </row>
    <row r="414" spans="1:17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6" t="str">
        <f>IF(OR(E414="",F414=""),"",2*6371*ASIN(MIN(1,SQRT(SIN(RADIANS((IF(H414="",Setup!$B$9,H414)-E414)/2))^2+COS(RADIANS(E414))*COS(RADIANS(IF(H414="",Setup!$B$9,H414)))*SIN(RADIANS((IF(I414="",Setup!$B$10,I414)-F414)/2))^2))))</f>
        <v/>
      </c>
      <c r="N414" s="6">
        <f t="shared" si="18"/>
        <v>1</v>
      </c>
      <c r="O414" s="6" t="str">
        <f t="shared" si="19"/>
        <v/>
      </c>
      <c r="P414" s="6" t="str">
        <f>IFERROR(VLOOKUP(J414,Factors!$A$4:$C$12,3,FALSE),"")</f>
        <v/>
      </c>
      <c r="Q414" s="6" t="str">
        <f t="shared" si="20"/>
        <v/>
      </c>
    </row>
    <row r="415" spans="1:17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6" t="str">
        <f>IF(OR(E415="",F415=""),"",2*6371*ASIN(MIN(1,SQRT(SIN(RADIANS((IF(H415="",Setup!$B$9,H415)-E415)/2))^2+COS(RADIANS(E415))*COS(RADIANS(IF(H415="",Setup!$B$9,H415)))*SIN(RADIANS((IF(I415="",Setup!$B$10,I415)-F415)/2))^2))))</f>
        <v/>
      </c>
      <c r="N415" s="6">
        <f t="shared" si="18"/>
        <v>1</v>
      </c>
      <c r="O415" s="6" t="str">
        <f t="shared" si="19"/>
        <v/>
      </c>
      <c r="P415" s="6" t="str">
        <f>IFERROR(VLOOKUP(J415,Factors!$A$4:$C$12,3,FALSE),"")</f>
        <v/>
      </c>
      <c r="Q415" s="6" t="str">
        <f t="shared" si="20"/>
        <v/>
      </c>
    </row>
    <row r="416" spans="1:17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6" t="str">
        <f>IF(OR(E416="",F416=""),"",2*6371*ASIN(MIN(1,SQRT(SIN(RADIANS((IF(H416="",Setup!$B$9,H416)-E416)/2))^2+COS(RADIANS(E416))*COS(RADIANS(IF(H416="",Setup!$B$9,H416)))*SIN(RADIANS((IF(I416="",Setup!$B$10,I416)-F416)/2))^2))))</f>
        <v/>
      </c>
      <c r="N416" s="6">
        <f t="shared" si="18"/>
        <v>1</v>
      </c>
      <c r="O416" s="6" t="str">
        <f t="shared" si="19"/>
        <v/>
      </c>
      <c r="P416" s="6" t="str">
        <f>IFERROR(VLOOKUP(J416,Factors!$A$4:$C$12,3,FALSE),"")</f>
        <v/>
      </c>
      <c r="Q416" s="6" t="str">
        <f t="shared" si="20"/>
        <v/>
      </c>
    </row>
    <row r="417" spans="1: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6" t="str">
        <f>IF(OR(E417="",F417=""),"",2*6371*ASIN(MIN(1,SQRT(SIN(RADIANS((IF(H417="",Setup!$B$9,H417)-E417)/2))^2+COS(RADIANS(E417))*COS(RADIANS(IF(H417="",Setup!$B$9,H417)))*SIN(RADIANS((IF(I417="",Setup!$B$10,I417)-F417)/2))^2))))</f>
        <v/>
      </c>
      <c r="N417" s="6">
        <f t="shared" si="18"/>
        <v>1</v>
      </c>
      <c r="O417" s="6" t="str">
        <f t="shared" si="19"/>
        <v/>
      </c>
      <c r="P417" s="6" t="str">
        <f>IFERROR(VLOOKUP(J417,Factors!$A$4:$C$12,3,FALSE),"")</f>
        <v/>
      </c>
      <c r="Q417" s="6" t="str">
        <f t="shared" si="20"/>
        <v/>
      </c>
    </row>
    <row r="418" spans="1:17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6" t="str">
        <f>IF(OR(E418="",F418=""),"",2*6371*ASIN(MIN(1,SQRT(SIN(RADIANS((IF(H418="",Setup!$B$9,H418)-E418)/2))^2+COS(RADIANS(E418))*COS(RADIANS(IF(H418="",Setup!$B$9,H418)))*SIN(RADIANS((IF(I418="",Setup!$B$10,I418)-F418)/2))^2))))</f>
        <v/>
      </c>
      <c r="N418" s="6">
        <f t="shared" si="18"/>
        <v>1</v>
      </c>
      <c r="O418" s="6" t="str">
        <f t="shared" si="19"/>
        <v/>
      </c>
      <c r="P418" s="6" t="str">
        <f>IFERROR(VLOOKUP(J418,Factors!$A$4:$C$12,3,FALSE),"")</f>
        <v/>
      </c>
      <c r="Q418" s="6" t="str">
        <f t="shared" si="20"/>
        <v/>
      </c>
    </row>
    <row r="419" spans="1:17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6" t="str">
        <f>IF(OR(E419="",F419=""),"",2*6371*ASIN(MIN(1,SQRT(SIN(RADIANS((IF(H419="",Setup!$B$9,H419)-E419)/2))^2+COS(RADIANS(E419))*COS(RADIANS(IF(H419="",Setup!$B$9,H419)))*SIN(RADIANS((IF(I419="",Setup!$B$10,I419)-F419)/2))^2))))</f>
        <v/>
      </c>
      <c r="N419" s="6">
        <f t="shared" si="18"/>
        <v>1</v>
      </c>
      <c r="O419" s="6" t="str">
        <f t="shared" si="19"/>
        <v/>
      </c>
      <c r="P419" s="6" t="str">
        <f>IFERROR(VLOOKUP(J419,Factors!$A$4:$C$12,3,FALSE),"")</f>
        <v/>
      </c>
      <c r="Q419" s="6" t="str">
        <f t="shared" si="20"/>
        <v/>
      </c>
    </row>
    <row r="420" spans="1:17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6" t="str">
        <f>IF(OR(E420="",F420=""),"",2*6371*ASIN(MIN(1,SQRT(SIN(RADIANS((IF(H420="",Setup!$B$9,H420)-E420)/2))^2+COS(RADIANS(E420))*COS(RADIANS(IF(H420="",Setup!$B$9,H420)))*SIN(RADIANS((IF(I420="",Setup!$B$10,I420)-F420)/2))^2))))</f>
        <v/>
      </c>
      <c r="N420" s="6">
        <f t="shared" si="18"/>
        <v>1</v>
      </c>
      <c r="O420" s="6" t="str">
        <f t="shared" si="19"/>
        <v/>
      </c>
      <c r="P420" s="6" t="str">
        <f>IFERROR(VLOOKUP(J420,Factors!$A$4:$C$12,3,FALSE),"")</f>
        <v/>
      </c>
      <c r="Q420" s="6" t="str">
        <f t="shared" si="20"/>
        <v/>
      </c>
    </row>
    <row r="421" spans="1:17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6" t="str">
        <f>IF(OR(E421="",F421=""),"",2*6371*ASIN(MIN(1,SQRT(SIN(RADIANS((IF(H421="",Setup!$B$9,H421)-E421)/2))^2+COS(RADIANS(E421))*COS(RADIANS(IF(H421="",Setup!$B$9,H421)))*SIN(RADIANS((IF(I421="",Setup!$B$10,I421)-F421)/2))^2))))</f>
        <v/>
      </c>
      <c r="N421" s="6">
        <f t="shared" si="18"/>
        <v>1</v>
      </c>
      <c r="O421" s="6" t="str">
        <f t="shared" si="19"/>
        <v/>
      </c>
      <c r="P421" s="6" t="str">
        <f>IFERROR(VLOOKUP(J421,Factors!$A$4:$C$12,3,FALSE),"")</f>
        <v/>
      </c>
      <c r="Q421" s="6" t="str">
        <f t="shared" si="20"/>
        <v/>
      </c>
    </row>
    <row r="422" spans="1:17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6" t="str">
        <f>IF(OR(E422="",F422=""),"",2*6371*ASIN(MIN(1,SQRT(SIN(RADIANS((IF(H422="",Setup!$B$9,H422)-E422)/2))^2+COS(RADIANS(E422))*COS(RADIANS(IF(H422="",Setup!$B$9,H422)))*SIN(RADIANS((IF(I422="",Setup!$B$10,I422)-F422)/2))^2))))</f>
        <v/>
      </c>
      <c r="N422" s="6">
        <f t="shared" si="18"/>
        <v>1</v>
      </c>
      <c r="O422" s="6" t="str">
        <f t="shared" si="19"/>
        <v/>
      </c>
      <c r="P422" s="6" t="str">
        <f>IFERROR(VLOOKUP(J422,Factors!$A$4:$C$12,3,FALSE),"")</f>
        <v/>
      </c>
      <c r="Q422" s="6" t="str">
        <f t="shared" si="20"/>
        <v/>
      </c>
    </row>
    <row r="423" spans="1:17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6" t="str">
        <f>IF(OR(E423="",F423=""),"",2*6371*ASIN(MIN(1,SQRT(SIN(RADIANS((IF(H423="",Setup!$B$9,H423)-E423)/2))^2+COS(RADIANS(E423))*COS(RADIANS(IF(H423="",Setup!$B$9,H423)))*SIN(RADIANS((IF(I423="",Setup!$B$10,I423)-F423)/2))^2))))</f>
        <v/>
      </c>
      <c r="N423" s="6">
        <f t="shared" si="18"/>
        <v>1</v>
      </c>
      <c r="O423" s="6" t="str">
        <f t="shared" si="19"/>
        <v/>
      </c>
      <c r="P423" s="6" t="str">
        <f>IFERROR(VLOOKUP(J423,Factors!$A$4:$C$12,3,FALSE),"")</f>
        <v/>
      </c>
      <c r="Q423" s="6" t="str">
        <f t="shared" si="20"/>
        <v/>
      </c>
    </row>
    <row r="424" spans="1:17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6" t="str">
        <f>IF(OR(E424="",F424=""),"",2*6371*ASIN(MIN(1,SQRT(SIN(RADIANS((IF(H424="",Setup!$B$9,H424)-E424)/2))^2+COS(RADIANS(E424))*COS(RADIANS(IF(H424="",Setup!$B$9,H424)))*SIN(RADIANS((IF(I424="",Setup!$B$10,I424)-F424)/2))^2))))</f>
        <v/>
      </c>
      <c r="N424" s="6">
        <f t="shared" si="18"/>
        <v>1</v>
      </c>
      <c r="O424" s="6" t="str">
        <f t="shared" si="19"/>
        <v/>
      </c>
      <c r="P424" s="6" t="str">
        <f>IFERROR(VLOOKUP(J424,Factors!$A$4:$C$12,3,FALSE),"")</f>
        <v/>
      </c>
      <c r="Q424" s="6" t="str">
        <f t="shared" si="20"/>
        <v/>
      </c>
    </row>
    <row r="425" spans="1:17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6" t="str">
        <f>IF(OR(E425="",F425=""),"",2*6371*ASIN(MIN(1,SQRT(SIN(RADIANS((IF(H425="",Setup!$B$9,H425)-E425)/2))^2+COS(RADIANS(E425))*COS(RADIANS(IF(H425="",Setup!$B$9,H425)))*SIN(RADIANS((IF(I425="",Setup!$B$10,I425)-F425)/2))^2))))</f>
        <v/>
      </c>
      <c r="N425" s="6">
        <f t="shared" si="18"/>
        <v>1</v>
      </c>
      <c r="O425" s="6" t="str">
        <f t="shared" si="19"/>
        <v/>
      </c>
      <c r="P425" s="6" t="str">
        <f>IFERROR(VLOOKUP(J425,Factors!$A$4:$C$12,3,FALSE),"")</f>
        <v/>
      </c>
      <c r="Q425" s="6" t="str">
        <f t="shared" si="20"/>
        <v/>
      </c>
    </row>
    <row r="426" spans="1:17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6" t="str">
        <f>IF(OR(E426="",F426=""),"",2*6371*ASIN(MIN(1,SQRT(SIN(RADIANS((IF(H426="",Setup!$B$9,H426)-E426)/2))^2+COS(RADIANS(E426))*COS(RADIANS(IF(H426="",Setup!$B$9,H426)))*SIN(RADIANS((IF(I426="",Setup!$B$10,I426)-F426)/2))^2))))</f>
        <v/>
      </c>
      <c r="N426" s="6">
        <f t="shared" si="18"/>
        <v>1</v>
      </c>
      <c r="O426" s="6" t="str">
        <f t="shared" si="19"/>
        <v/>
      </c>
      <c r="P426" s="6" t="str">
        <f>IFERROR(VLOOKUP(J426,Factors!$A$4:$C$12,3,FALSE),"")</f>
        <v/>
      </c>
      <c r="Q426" s="6" t="str">
        <f t="shared" si="20"/>
        <v/>
      </c>
    </row>
    <row r="427" spans="1:1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6" t="str">
        <f>IF(OR(E427="",F427=""),"",2*6371*ASIN(MIN(1,SQRT(SIN(RADIANS((IF(H427="",Setup!$B$9,H427)-E427)/2))^2+COS(RADIANS(E427))*COS(RADIANS(IF(H427="",Setup!$B$9,H427)))*SIN(RADIANS((IF(I427="",Setup!$B$10,I427)-F427)/2))^2))))</f>
        <v/>
      </c>
      <c r="N427" s="6">
        <f t="shared" si="18"/>
        <v>1</v>
      </c>
      <c r="O427" s="6" t="str">
        <f t="shared" si="19"/>
        <v/>
      </c>
      <c r="P427" s="6" t="str">
        <f>IFERROR(VLOOKUP(J427,Factors!$A$4:$C$12,3,FALSE),"")</f>
        <v/>
      </c>
      <c r="Q427" s="6" t="str">
        <f t="shared" si="20"/>
        <v/>
      </c>
    </row>
    <row r="428" spans="1:17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6" t="str">
        <f>IF(OR(E428="",F428=""),"",2*6371*ASIN(MIN(1,SQRT(SIN(RADIANS((IF(H428="",Setup!$B$9,H428)-E428)/2))^2+COS(RADIANS(E428))*COS(RADIANS(IF(H428="",Setup!$B$9,H428)))*SIN(RADIANS((IF(I428="",Setup!$B$10,I428)-F428)/2))^2))))</f>
        <v/>
      </c>
      <c r="N428" s="6">
        <f t="shared" si="18"/>
        <v>1</v>
      </c>
      <c r="O428" s="6" t="str">
        <f t="shared" si="19"/>
        <v/>
      </c>
      <c r="P428" s="6" t="str">
        <f>IFERROR(VLOOKUP(J428,Factors!$A$4:$C$12,3,FALSE),"")</f>
        <v/>
      </c>
      <c r="Q428" s="6" t="str">
        <f t="shared" si="20"/>
        <v/>
      </c>
    </row>
    <row r="429" spans="1:17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6" t="str">
        <f>IF(OR(E429="",F429=""),"",2*6371*ASIN(MIN(1,SQRT(SIN(RADIANS((IF(H429="",Setup!$B$9,H429)-E429)/2))^2+COS(RADIANS(E429))*COS(RADIANS(IF(H429="",Setup!$B$9,H429)))*SIN(RADIANS((IF(I429="",Setup!$B$10,I429)-F429)/2))^2))))</f>
        <v/>
      </c>
      <c r="N429" s="6">
        <f t="shared" si="18"/>
        <v>1</v>
      </c>
      <c r="O429" s="6" t="str">
        <f t="shared" si="19"/>
        <v/>
      </c>
      <c r="P429" s="6" t="str">
        <f>IFERROR(VLOOKUP(J429,Factors!$A$4:$C$12,3,FALSE),"")</f>
        <v/>
      </c>
      <c r="Q429" s="6" t="str">
        <f t="shared" si="20"/>
        <v/>
      </c>
    </row>
    <row r="430" spans="1:17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6" t="str">
        <f>IF(OR(E430="",F430=""),"",2*6371*ASIN(MIN(1,SQRT(SIN(RADIANS((IF(H430="",Setup!$B$9,H430)-E430)/2))^2+COS(RADIANS(E430))*COS(RADIANS(IF(H430="",Setup!$B$9,H430)))*SIN(RADIANS((IF(I430="",Setup!$B$10,I430)-F430)/2))^2))))</f>
        <v/>
      </c>
      <c r="N430" s="6">
        <f t="shared" si="18"/>
        <v>1</v>
      </c>
      <c r="O430" s="6" t="str">
        <f t="shared" si="19"/>
        <v/>
      </c>
      <c r="P430" s="6" t="str">
        <f>IFERROR(VLOOKUP(J430,Factors!$A$4:$C$12,3,FALSE),"")</f>
        <v/>
      </c>
      <c r="Q430" s="6" t="str">
        <f t="shared" si="20"/>
        <v/>
      </c>
    </row>
    <row r="431" spans="1:17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6" t="str">
        <f>IF(OR(E431="",F431=""),"",2*6371*ASIN(MIN(1,SQRT(SIN(RADIANS((IF(H431="",Setup!$B$9,H431)-E431)/2))^2+COS(RADIANS(E431))*COS(RADIANS(IF(H431="",Setup!$B$9,H431)))*SIN(RADIANS((IF(I431="",Setup!$B$10,I431)-F431)/2))^2))))</f>
        <v/>
      </c>
      <c r="N431" s="6">
        <f t="shared" si="18"/>
        <v>1</v>
      </c>
      <c r="O431" s="6" t="str">
        <f t="shared" si="19"/>
        <v/>
      </c>
      <c r="P431" s="6" t="str">
        <f>IFERROR(VLOOKUP(J431,Factors!$A$4:$C$12,3,FALSE),"")</f>
        <v/>
      </c>
      <c r="Q431" s="6" t="str">
        <f t="shared" si="20"/>
        <v/>
      </c>
    </row>
    <row r="432" spans="1:17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6" t="str">
        <f>IF(OR(E432="",F432=""),"",2*6371*ASIN(MIN(1,SQRT(SIN(RADIANS((IF(H432="",Setup!$B$9,H432)-E432)/2))^2+COS(RADIANS(E432))*COS(RADIANS(IF(H432="",Setup!$B$9,H432)))*SIN(RADIANS((IF(I432="",Setup!$B$10,I432)-F432)/2))^2))))</f>
        <v/>
      </c>
      <c r="N432" s="6">
        <f t="shared" si="18"/>
        <v>1</v>
      </c>
      <c r="O432" s="6" t="str">
        <f t="shared" si="19"/>
        <v/>
      </c>
      <c r="P432" s="6" t="str">
        <f>IFERROR(VLOOKUP(J432,Factors!$A$4:$C$12,3,FALSE),"")</f>
        <v/>
      </c>
      <c r="Q432" s="6" t="str">
        <f t="shared" si="20"/>
        <v/>
      </c>
    </row>
    <row r="433" spans="1:17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6" t="str">
        <f>IF(OR(E433="",F433=""),"",2*6371*ASIN(MIN(1,SQRT(SIN(RADIANS((IF(H433="",Setup!$B$9,H433)-E433)/2))^2+COS(RADIANS(E433))*COS(RADIANS(IF(H433="",Setup!$B$9,H433)))*SIN(RADIANS((IF(I433="",Setup!$B$10,I433)-F433)/2))^2))))</f>
        <v/>
      </c>
      <c r="N433" s="6">
        <f t="shared" si="18"/>
        <v>1</v>
      </c>
      <c r="O433" s="6" t="str">
        <f t="shared" si="19"/>
        <v/>
      </c>
      <c r="P433" s="6" t="str">
        <f>IFERROR(VLOOKUP(J433,Factors!$A$4:$C$12,3,FALSE),"")</f>
        <v/>
      </c>
      <c r="Q433" s="6" t="str">
        <f t="shared" si="20"/>
        <v/>
      </c>
    </row>
    <row r="434" spans="1:17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6" t="str">
        <f>IF(OR(E434="",F434=""),"",2*6371*ASIN(MIN(1,SQRT(SIN(RADIANS((IF(H434="",Setup!$B$9,H434)-E434)/2))^2+COS(RADIANS(E434))*COS(RADIANS(IF(H434="",Setup!$B$9,H434)))*SIN(RADIANS((IF(I434="",Setup!$B$10,I434)-F434)/2))^2))))</f>
        <v/>
      </c>
      <c r="N434" s="6">
        <f t="shared" si="18"/>
        <v>1</v>
      </c>
      <c r="O434" s="6" t="str">
        <f t="shared" si="19"/>
        <v/>
      </c>
      <c r="P434" s="6" t="str">
        <f>IFERROR(VLOOKUP(J434,Factors!$A$4:$C$12,3,FALSE),"")</f>
        <v/>
      </c>
      <c r="Q434" s="6" t="str">
        <f t="shared" si="20"/>
        <v/>
      </c>
    </row>
    <row r="435" spans="1:17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6" t="str">
        <f>IF(OR(E435="",F435=""),"",2*6371*ASIN(MIN(1,SQRT(SIN(RADIANS((IF(H435="",Setup!$B$9,H435)-E435)/2))^2+COS(RADIANS(E435))*COS(RADIANS(IF(H435="",Setup!$B$9,H435)))*SIN(RADIANS((IF(I435="",Setup!$B$10,I435)-F435)/2))^2))))</f>
        <v/>
      </c>
      <c r="N435" s="6">
        <f t="shared" si="18"/>
        <v>1</v>
      </c>
      <c r="O435" s="6" t="str">
        <f t="shared" si="19"/>
        <v/>
      </c>
      <c r="P435" s="6" t="str">
        <f>IFERROR(VLOOKUP(J435,Factors!$A$4:$C$12,3,FALSE),"")</f>
        <v/>
      </c>
      <c r="Q435" s="6" t="str">
        <f t="shared" si="20"/>
        <v/>
      </c>
    </row>
    <row r="436" spans="1:17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6" t="str">
        <f>IF(OR(E436="",F436=""),"",2*6371*ASIN(MIN(1,SQRT(SIN(RADIANS((IF(H436="",Setup!$B$9,H436)-E436)/2))^2+COS(RADIANS(E436))*COS(RADIANS(IF(H436="",Setup!$B$9,H436)))*SIN(RADIANS((IF(I436="",Setup!$B$10,I436)-F436)/2))^2))))</f>
        <v/>
      </c>
      <c r="N436" s="6">
        <f t="shared" si="18"/>
        <v>1</v>
      </c>
      <c r="O436" s="6" t="str">
        <f t="shared" si="19"/>
        <v/>
      </c>
      <c r="P436" s="6" t="str">
        <f>IFERROR(VLOOKUP(J436,Factors!$A$4:$C$12,3,FALSE),"")</f>
        <v/>
      </c>
      <c r="Q436" s="6" t="str">
        <f t="shared" si="20"/>
        <v/>
      </c>
    </row>
    <row r="437" spans="1:1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6" t="str">
        <f>IF(OR(E437="",F437=""),"",2*6371*ASIN(MIN(1,SQRT(SIN(RADIANS((IF(H437="",Setup!$B$9,H437)-E437)/2))^2+COS(RADIANS(E437))*COS(RADIANS(IF(H437="",Setup!$B$9,H437)))*SIN(RADIANS((IF(I437="",Setup!$B$10,I437)-F437)/2))^2))))</f>
        <v/>
      </c>
      <c r="N437" s="6">
        <f t="shared" si="18"/>
        <v>1</v>
      </c>
      <c r="O437" s="6" t="str">
        <f t="shared" si="19"/>
        <v/>
      </c>
      <c r="P437" s="6" t="str">
        <f>IFERROR(VLOOKUP(J437,Factors!$A$4:$C$12,3,FALSE),"")</f>
        <v/>
      </c>
      <c r="Q437" s="6" t="str">
        <f t="shared" si="20"/>
        <v/>
      </c>
    </row>
    <row r="438" spans="1:17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6" t="str">
        <f>IF(OR(E438="",F438=""),"",2*6371*ASIN(MIN(1,SQRT(SIN(RADIANS((IF(H438="",Setup!$B$9,H438)-E438)/2))^2+COS(RADIANS(E438))*COS(RADIANS(IF(H438="",Setup!$B$9,H438)))*SIN(RADIANS((IF(I438="",Setup!$B$10,I438)-F438)/2))^2))))</f>
        <v/>
      </c>
      <c r="N438" s="6">
        <f t="shared" si="18"/>
        <v>1</v>
      </c>
      <c r="O438" s="6" t="str">
        <f t="shared" si="19"/>
        <v/>
      </c>
      <c r="P438" s="6" t="str">
        <f>IFERROR(VLOOKUP(J438,Factors!$A$4:$C$12,3,FALSE),"")</f>
        <v/>
      </c>
      <c r="Q438" s="6" t="str">
        <f t="shared" si="20"/>
        <v/>
      </c>
    </row>
    <row r="439" spans="1:17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6" t="str">
        <f>IF(OR(E439="",F439=""),"",2*6371*ASIN(MIN(1,SQRT(SIN(RADIANS((IF(H439="",Setup!$B$9,H439)-E439)/2))^2+COS(RADIANS(E439))*COS(RADIANS(IF(H439="",Setup!$B$9,H439)))*SIN(RADIANS((IF(I439="",Setup!$B$10,I439)-F439)/2))^2))))</f>
        <v/>
      </c>
      <c r="N439" s="6">
        <f t="shared" si="18"/>
        <v>1</v>
      </c>
      <c r="O439" s="6" t="str">
        <f t="shared" si="19"/>
        <v/>
      </c>
      <c r="P439" s="6" t="str">
        <f>IFERROR(VLOOKUP(J439,Factors!$A$4:$C$12,3,FALSE),"")</f>
        <v/>
      </c>
      <c r="Q439" s="6" t="str">
        <f t="shared" si="20"/>
        <v/>
      </c>
    </row>
    <row r="440" spans="1:17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6" t="str">
        <f>IF(OR(E440="",F440=""),"",2*6371*ASIN(MIN(1,SQRT(SIN(RADIANS((IF(H440="",Setup!$B$9,H440)-E440)/2))^2+COS(RADIANS(E440))*COS(RADIANS(IF(H440="",Setup!$B$9,H440)))*SIN(RADIANS((IF(I440="",Setup!$B$10,I440)-F440)/2))^2))))</f>
        <v/>
      </c>
      <c r="N440" s="6">
        <f t="shared" si="18"/>
        <v>1</v>
      </c>
      <c r="O440" s="6" t="str">
        <f t="shared" si="19"/>
        <v/>
      </c>
      <c r="P440" s="6" t="str">
        <f>IFERROR(VLOOKUP(J440,Factors!$A$4:$C$12,3,FALSE),"")</f>
        <v/>
      </c>
      <c r="Q440" s="6" t="str">
        <f t="shared" si="20"/>
        <v/>
      </c>
    </row>
    <row r="441" spans="1:17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6" t="str">
        <f>IF(OR(E441="",F441=""),"",2*6371*ASIN(MIN(1,SQRT(SIN(RADIANS((IF(H441="",Setup!$B$9,H441)-E441)/2))^2+COS(RADIANS(E441))*COS(RADIANS(IF(H441="",Setup!$B$9,H441)))*SIN(RADIANS((IF(I441="",Setup!$B$10,I441)-F441)/2))^2))))</f>
        <v/>
      </c>
      <c r="N441" s="6">
        <f t="shared" si="18"/>
        <v>1</v>
      </c>
      <c r="O441" s="6" t="str">
        <f t="shared" si="19"/>
        <v/>
      </c>
      <c r="P441" s="6" t="str">
        <f>IFERROR(VLOOKUP(J441,Factors!$A$4:$C$12,3,FALSE),"")</f>
        <v/>
      </c>
      <c r="Q441" s="6" t="str">
        <f t="shared" si="20"/>
        <v/>
      </c>
    </row>
    <row r="442" spans="1:17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6" t="str">
        <f>IF(OR(E442="",F442=""),"",2*6371*ASIN(MIN(1,SQRT(SIN(RADIANS((IF(H442="",Setup!$B$9,H442)-E442)/2))^2+COS(RADIANS(E442))*COS(RADIANS(IF(H442="",Setup!$B$9,H442)))*SIN(RADIANS((IF(I442="",Setup!$B$10,I442)-F442)/2))^2))))</f>
        <v/>
      </c>
      <c r="N442" s="6">
        <f t="shared" si="18"/>
        <v>1</v>
      </c>
      <c r="O442" s="6" t="str">
        <f t="shared" si="19"/>
        <v/>
      </c>
      <c r="P442" s="6" t="str">
        <f>IFERROR(VLOOKUP(J442,Factors!$A$4:$C$12,3,FALSE),"")</f>
        <v/>
      </c>
      <c r="Q442" s="6" t="str">
        <f t="shared" si="20"/>
        <v/>
      </c>
    </row>
    <row r="443" spans="1:17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6" t="str">
        <f>IF(OR(E443="",F443=""),"",2*6371*ASIN(MIN(1,SQRT(SIN(RADIANS((IF(H443="",Setup!$B$9,H443)-E443)/2))^2+COS(RADIANS(E443))*COS(RADIANS(IF(H443="",Setup!$B$9,H443)))*SIN(RADIANS((IF(I443="",Setup!$B$10,I443)-F443)/2))^2))))</f>
        <v/>
      </c>
      <c r="N443" s="6">
        <f t="shared" si="18"/>
        <v>1</v>
      </c>
      <c r="O443" s="6" t="str">
        <f t="shared" si="19"/>
        <v/>
      </c>
      <c r="P443" s="6" t="str">
        <f>IFERROR(VLOOKUP(J443,Factors!$A$4:$C$12,3,FALSE),"")</f>
        <v/>
      </c>
      <c r="Q443" s="6" t="str">
        <f t="shared" si="20"/>
        <v/>
      </c>
    </row>
    <row r="444" spans="1:17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6" t="str">
        <f>IF(OR(E444="",F444=""),"",2*6371*ASIN(MIN(1,SQRT(SIN(RADIANS((IF(H444="",Setup!$B$9,H444)-E444)/2))^2+COS(RADIANS(E444))*COS(RADIANS(IF(H444="",Setup!$B$9,H444)))*SIN(RADIANS((IF(I444="",Setup!$B$10,I444)-F444)/2))^2))))</f>
        <v/>
      </c>
      <c r="N444" s="6">
        <f t="shared" si="18"/>
        <v>1</v>
      </c>
      <c r="O444" s="6" t="str">
        <f t="shared" si="19"/>
        <v/>
      </c>
      <c r="P444" s="6" t="str">
        <f>IFERROR(VLOOKUP(J444,Factors!$A$4:$C$12,3,FALSE),"")</f>
        <v/>
      </c>
      <c r="Q444" s="6" t="str">
        <f t="shared" si="20"/>
        <v/>
      </c>
    </row>
    <row r="445" spans="1:17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6" t="str">
        <f>IF(OR(E445="",F445=""),"",2*6371*ASIN(MIN(1,SQRT(SIN(RADIANS((IF(H445="",Setup!$B$9,H445)-E445)/2))^2+COS(RADIANS(E445))*COS(RADIANS(IF(H445="",Setup!$B$9,H445)))*SIN(RADIANS((IF(I445="",Setup!$B$10,I445)-F445)/2))^2))))</f>
        <v/>
      </c>
      <c r="N445" s="6">
        <f t="shared" si="18"/>
        <v>1</v>
      </c>
      <c r="O445" s="6" t="str">
        <f t="shared" si="19"/>
        <v/>
      </c>
      <c r="P445" s="6" t="str">
        <f>IFERROR(VLOOKUP(J445,Factors!$A$4:$C$12,3,FALSE),"")</f>
        <v/>
      </c>
      <c r="Q445" s="6" t="str">
        <f t="shared" si="20"/>
        <v/>
      </c>
    </row>
    <row r="446" spans="1:17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6" t="str">
        <f>IF(OR(E446="",F446=""),"",2*6371*ASIN(MIN(1,SQRT(SIN(RADIANS((IF(H446="",Setup!$B$9,H446)-E446)/2))^2+COS(RADIANS(E446))*COS(RADIANS(IF(H446="",Setup!$B$9,H446)))*SIN(RADIANS((IF(I446="",Setup!$B$10,I446)-F446)/2))^2))))</f>
        <v/>
      </c>
      <c r="N446" s="6">
        <f t="shared" si="18"/>
        <v>1</v>
      </c>
      <c r="O446" s="6" t="str">
        <f t="shared" si="19"/>
        <v/>
      </c>
      <c r="P446" s="6" t="str">
        <f>IFERROR(VLOOKUP(J446,Factors!$A$4:$C$12,3,FALSE),"")</f>
        <v/>
      </c>
      <c r="Q446" s="6" t="str">
        <f t="shared" si="20"/>
        <v/>
      </c>
    </row>
    <row r="447" spans="1:1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6" t="str">
        <f>IF(OR(E447="",F447=""),"",2*6371*ASIN(MIN(1,SQRT(SIN(RADIANS((IF(H447="",Setup!$B$9,H447)-E447)/2))^2+COS(RADIANS(E447))*COS(RADIANS(IF(H447="",Setup!$B$9,H447)))*SIN(RADIANS((IF(I447="",Setup!$B$10,I447)-F447)/2))^2))))</f>
        <v/>
      </c>
      <c r="N447" s="6">
        <f t="shared" si="18"/>
        <v>1</v>
      </c>
      <c r="O447" s="6" t="str">
        <f t="shared" si="19"/>
        <v/>
      </c>
      <c r="P447" s="6" t="str">
        <f>IFERROR(VLOOKUP(J447,Factors!$A$4:$C$12,3,FALSE),"")</f>
        <v/>
      </c>
      <c r="Q447" s="6" t="str">
        <f t="shared" si="20"/>
        <v/>
      </c>
    </row>
    <row r="448" spans="1:17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6" t="str">
        <f>IF(OR(E448="",F448=""),"",2*6371*ASIN(MIN(1,SQRT(SIN(RADIANS((IF(H448="",Setup!$B$9,H448)-E448)/2))^2+COS(RADIANS(E448))*COS(RADIANS(IF(H448="",Setup!$B$9,H448)))*SIN(RADIANS((IF(I448="",Setup!$B$10,I448)-F448)/2))^2))))</f>
        <v/>
      </c>
      <c r="N448" s="6">
        <f t="shared" si="18"/>
        <v>1</v>
      </c>
      <c r="O448" s="6" t="str">
        <f t="shared" si="19"/>
        <v/>
      </c>
      <c r="P448" s="6" t="str">
        <f>IFERROR(VLOOKUP(J448,Factors!$A$4:$C$12,3,FALSE),"")</f>
        <v/>
      </c>
      <c r="Q448" s="6" t="str">
        <f t="shared" si="20"/>
        <v/>
      </c>
    </row>
    <row r="449" spans="1:17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6" t="str">
        <f>IF(OR(E449="",F449=""),"",2*6371*ASIN(MIN(1,SQRT(SIN(RADIANS((IF(H449="",Setup!$B$9,H449)-E449)/2))^2+COS(RADIANS(E449))*COS(RADIANS(IF(H449="",Setup!$B$9,H449)))*SIN(RADIANS((IF(I449="",Setup!$B$10,I449)-F449)/2))^2))))</f>
        <v/>
      </c>
      <c r="N449" s="6">
        <f t="shared" si="18"/>
        <v>1</v>
      </c>
      <c r="O449" s="6" t="str">
        <f t="shared" si="19"/>
        <v/>
      </c>
      <c r="P449" s="6" t="str">
        <f>IFERROR(VLOOKUP(J449,Factors!$A$4:$C$12,3,FALSE),"")</f>
        <v/>
      </c>
      <c r="Q449" s="6" t="str">
        <f t="shared" si="20"/>
        <v/>
      </c>
    </row>
    <row r="450" spans="1:17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6" t="str">
        <f>IF(OR(E450="",F450=""),"",2*6371*ASIN(MIN(1,SQRT(SIN(RADIANS((IF(H450="",Setup!$B$9,H450)-E450)/2))^2+COS(RADIANS(E450))*COS(RADIANS(IF(H450="",Setup!$B$9,H450)))*SIN(RADIANS((IF(I450="",Setup!$B$10,I450)-F450)/2))^2))))</f>
        <v/>
      </c>
      <c r="N450" s="6">
        <f t="shared" ref="N450:N500" si="21">IF(K450="Return",2,1)</f>
        <v>1</v>
      </c>
      <c r="O450" s="6" t="str">
        <f t="shared" ref="O450:O513" si="22">IF(M450="","",M450*N450*IF(L450="",1,L450))</f>
        <v/>
      </c>
      <c r="P450" s="6" t="str">
        <f>IFERROR(VLOOKUP(J450,Factors!$A$4:$C$12,3,FALSE),"")</f>
        <v/>
      </c>
      <c r="Q450" s="6" t="str">
        <f t="shared" ref="Q450:Q513" si="23">IF(OR(O450="",P450=""),"",O450*P450)</f>
        <v/>
      </c>
    </row>
    <row r="451" spans="1:17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6" t="str">
        <f>IF(OR(E451="",F451=""),"",2*6371*ASIN(MIN(1,SQRT(SIN(RADIANS((IF(H451="",Setup!$B$9,H451)-E451)/2))^2+COS(RADIANS(E451))*COS(RADIANS(IF(H451="",Setup!$B$9,H451)))*SIN(RADIANS((IF(I451="",Setup!$B$10,I451)-F451)/2))^2))))</f>
        <v/>
      </c>
      <c r="N451" s="6">
        <f t="shared" si="21"/>
        <v>1</v>
      </c>
      <c r="O451" s="6" t="str">
        <f t="shared" si="22"/>
        <v/>
      </c>
      <c r="P451" s="6" t="str">
        <f>IFERROR(VLOOKUP(J451,Factors!$A$4:$C$12,3,FALSE),"")</f>
        <v/>
      </c>
      <c r="Q451" s="6" t="str">
        <f t="shared" si="23"/>
        <v/>
      </c>
    </row>
    <row r="452" spans="1:17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6" t="str">
        <f>IF(OR(E452="",F452=""),"",2*6371*ASIN(MIN(1,SQRT(SIN(RADIANS((IF(H452="",Setup!$B$9,H452)-E452)/2))^2+COS(RADIANS(E452))*COS(RADIANS(IF(H452="",Setup!$B$9,H452)))*SIN(RADIANS((IF(I452="",Setup!$B$10,I452)-F452)/2))^2))))</f>
        <v/>
      </c>
      <c r="N452" s="6">
        <f t="shared" si="21"/>
        <v>1</v>
      </c>
      <c r="O452" s="6" t="str">
        <f t="shared" si="22"/>
        <v/>
      </c>
      <c r="P452" s="6" t="str">
        <f>IFERROR(VLOOKUP(J452,Factors!$A$4:$C$12,3,FALSE),"")</f>
        <v/>
      </c>
      <c r="Q452" s="6" t="str">
        <f t="shared" si="23"/>
        <v/>
      </c>
    </row>
    <row r="453" spans="1:17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6" t="str">
        <f>IF(OR(E453="",F453=""),"",2*6371*ASIN(MIN(1,SQRT(SIN(RADIANS((IF(H453="",Setup!$B$9,H453)-E453)/2))^2+COS(RADIANS(E453))*COS(RADIANS(IF(H453="",Setup!$B$9,H453)))*SIN(RADIANS((IF(I453="",Setup!$B$10,I453)-F453)/2))^2))))</f>
        <v/>
      </c>
      <c r="N453" s="6">
        <f t="shared" si="21"/>
        <v>1</v>
      </c>
      <c r="O453" s="6" t="str">
        <f t="shared" si="22"/>
        <v/>
      </c>
      <c r="P453" s="6" t="str">
        <f>IFERROR(VLOOKUP(J453,Factors!$A$4:$C$12,3,FALSE),"")</f>
        <v/>
      </c>
      <c r="Q453" s="6" t="str">
        <f t="shared" si="23"/>
        <v/>
      </c>
    </row>
    <row r="454" spans="1:17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6" t="str">
        <f>IF(OR(E454="",F454=""),"",2*6371*ASIN(MIN(1,SQRT(SIN(RADIANS((IF(H454="",Setup!$B$9,H454)-E454)/2))^2+COS(RADIANS(E454))*COS(RADIANS(IF(H454="",Setup!$B$9,H454)))*SIN(RADIANS((IF(I454="",Setup!$B$10,I454)-F454)/2))^2))))</f>
        <v/>
      </c>
      <c r="N454" s="6">
        <f t="shared" si="21"/>
        <v>1</v>
      </c>
      <c r="O454" s="6" t="str">
        <f t="shared" si="22"/>
        <v/>
      </c>
      <c r="P454" s="6" t="str">
        <f>IFERROR(VLOOKUP(J454,Factors!$A$4:$C$12,3,FALSE),"")</f>
        <v/>
      </c>
      <c r="Q454" s="6" t="str">
        <f t="shared" si="23"/>
        <v/>
      </c>
    </row>
    <row r="455" spans="1:17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6" t="str">
        <f>IF(OR(E455="",F455=""),"",2*6371*ASIN(MIN(1,SQRT(SIN(RADIANS((IF(H455="",Setup!$B$9,H455)-E455)/2))^2+COS(RADIANS(E455))*COS(RADIANS(IF(H455="",Setup!$B$9,H455)))*SIN(RADIANS((IF(I455="",Setup!$B$10,I455)-F455)/2))^2))))</f>
        <v/>
      </c>
      <c r="N455" s="6">
        <f t="shared" si="21"/>
        <v>1</v>
      </c>
      <c r="O455" s="6" t="str">
        <f t="shared" si="22"/>
        <v/>
      </c>
      <c r="P455" s="6" t="str">
        <f>IFERROR(VLOOKUP(J455,Factors!$A$4:$C$12,3,FALSE),"")</f>
        <v/>
      </c>
      <c r="Q455" s="6" t="str">
        <f t="shared" si="23"/>
        <v/>
      </c>
    </row>
    <row r="456" spans="1:17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6" t="str">
        <f>IF(OR(E456="",F456=""),"",2*6371*ASIN(MIN(1,SQRT(SIN(RADIANS((IF(H456="",Setup!$B$9,H456)-E456)/2))^2+COS(RADIANS(E456))*COS(RADIANS(IF(H456="",Setup!$B$9,H456)))*SIN(RADIANS((IF(I456="",Setup!$B$10,I456)-F456)/2))^2))))</f>
        <v/>
      </c>
      <c r="N456" s="6">
        <f t="shared" si="21"/>
        <v>1</v>
      </c>
      <c r="O456" s="6" t="str">
        <f t="shared" si="22"/>
        <v/>
      </c>
      <c r="P456" s="6" t="str">
        <f>IFERROR(VLOOKUP(J456,Factors!$A$4:$C$12,3,FALSE),"")</f>
        <v/>
      </c>
      <c r="Q456" s="6" t="str">
        <f t="shared" si="23"/>
        <v/>
      </c>
    </row>
    <row r="457" spans="1:1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6" t="str">
        <f>IF(OR(E457="",F457=""),"",2*6371*ASIN(MIN(1,SQRT(SIN(RADIANS((IF(H457="",Setup!$B$9,H457)-E457)/2))^2+COS(RADIANS(E457))*COS(RADIANS(IF(H457="",Setup!$B$9,H457)))*SIN(RADIANS((IF(I457="",Setup!$B$10,I457)-F457)/2))^2))))</f>
        <v/>
      </c>
      <c r="N457" s="6">
        <f t="shared" si="21"/>
        <v>1</v>
      </c>
      <c r="O457" s="6" t="str">
        <f t="shared" si="22"/>
        <v/>
      </c>
      <c r="P457" s="6" t="str">
        <f>IFERROR(VLOOKUP(J457,Factors!$A$4:$C$12,3,FALSE),"")</f>
        <v/>
      </c>
      <c r="Q457" s="6" t="str">
        <f t="shared" si="23"/>
        <v/>
      </c>
    </row>
    <row r="458" spans="1:17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6" t="str">
        <f>IF(OR(E458="",F458=""),"",2*6371*ASIN(MIN(1,SQRT(SIN(RADIANS((IF(H458="",Setup!$B$9,H458)-E458)/2))^2+COS(RADIANS(E458))*COS(RADIANS(IF(H458="",Setup!$B$9,H458)))*SIN(RADIANS((IF(I458="",Setup!$B$10,I458)-F458)/2))^2))))</f>
        <v/>
      </c>
      <c r="N458" s="6">
        <f t="shared" si="21"/>
        <v>1</v>
      </c>
      <c r="O458" s="6" t="str">
        <f t="shared" si="22"/>
        <v/>
      </c>
      <c r="P458" s="6" t="str">
        <f>IFERROR(VLOOKUP(J458,Factors!$A$4:$C$12,3,FALSE),"")</f>
        <v/>
      </c>
      <c r="Q458" s="6" t="str">
        <f t="shared" si="23"/>
        <v/>
      </c>
    </row>
    <row r="459" spans="1:17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6" t="str">
        <f>IF(OR(E459="",F459=""),"",2*6371*ASIN(MIN(1,SQRT(SIN(RADIANS((IF(H459="",Setup!$B$9,H459)-E459)/2))^2+COS(RADIANS(E459))*COS(RADIANS(IF(H459="",Setup!$B$9,H459)))*SIN(RADIANS((IF(I459="",Setup!$B$10,I459)-F459)/2))^2))))</f>
        <v/>
      </c>
      <c r="N459" s="6">
        <f t="shared" si="21"/>
        <v>1</v>
      </c>
      <c r="O459" s="6" t="str">
        <f t="shared" si="22"/>
        <v/>
      </c>
      <c r="P459" s="6" t="str">
        <f>IFERROR(VLOOKUP(J459,Factors!$A$4:$C$12,3,FALSE),"")</f>
        <v/>
      </c>
      <c r="Q459" s="6" t="str">
        <f t="shared" si="23"/>
        <v/>
      </c>
    </row>
    <row r="460" spans="1:17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6" t="str">
        <f>IF(OR(E460="",F460=""),"",2*6371*ASIN(MIN(1,SQRT(SIN(RADIANS((IF(H460="",Setup!$B$9,H460)-E460)/2))^2+COS(RADIANS(E460))*COS(RADIANS(IF(H460="",Setup!$B$9,H460)))*SIN(RADIANS((IF(I460="",Setup!$B$10,I460)-F460)/2))^2))))</f>
        <v/>
      </c>
      <c r="N460" s="6">
        <f t="shared" si="21"/>
        <v>1</v>
      </c>
      <c r="O460" s="6" t="str">
        <f t="shared" si="22"/>
        <v/>
      </c>
      <c r="P460" s="6" t="str">
        <f>IFERROR(VLOOKUP(J460,Factors!$A$4:$C$12,3,FALSE),"")</f>
        <v/>
      </c>
      <c r="Q460" s="6" t="str">
        <f t="shared" si="23"/>
        <v/>
      </c>
    </row>
    <row r="461" spans="1:17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6" t="str">
        <f>IF(OR(E461="",F461=""),"",2*6371*ASIN(MIN(1,SQRT(SIN(RADIANS((IF(H461="",Setup!$B$9,H461)-E461)/2))^2+COS(RADIANS(E461))*COS(RADIANS(IF(H461="",Setup!$B$9,H461)))*SIN(RADIANS((IF(I461="",Setup!$B$10,I461)-F461)/2))^2))))</f>
        <v/>
      </c>
      <c r="N461" s="6">
        <f t="shared" si="21"/>
        <v>1</v>
      </c>
      <c r="O461" s="6" t="str">
        <f t="shared" si="22"/>
        <v/>
      </c>
      <c r="P461" s="6" t="str">
        <f>IFERROR(VLOOKUP(J461,Factors!$A$4:$C$12,3,FALSE),"")</f>
        <v/>
      </c>
      <c r="Q461" s="6" t="str">
        <f t="shared" si="23"/>
        <v/>
      </c>
    </row>
    <row r="462" spans="1:17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6" t="str">
        <f>IF(OR(E462="",F462=""),"",2*6371*ASIN(MIN(1,SQRT(SIN(RADIANS((IF(H462="",Setup!$B$9,H462)-E462)/2))^2+COS(RADIANS(E462))*COS(RADIANS(IF(H462="",Setup!$B$9,H462)))*SIN(RADIANS((IF(I462="",Setup!$B$10,I462)-F462)/2))^2))))</f>
        <v/>
      </c>
      <c r="N462" s="6">
        <f t="shared" si="21"/>
        <v>1</v>
      </c>
      <c r="O462" s="6" t="str">
        <f t="shared" si="22"/>
        <v/>
      </c>
      <c r="P462" s="6" t="str">
        <f>IFERROR(VLOOKUP(J462,Factors!$A$4:$C$12,3,FALSE),"")</f>
        <v/>
      </c>
      <c r="Q462" s="6" t="str">
        <f t="shared" si="23"/>
        <v/>
      </c>
    </row>
    <row r="463" spans="1:17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6" t="str">
        <f>IF(OR(E463="",F463=""),"",2*6371*ASIN(MIN(1,SQRT(SIN(RADIANS((IF(H463="",Setup!$B$9,H463)-E463)/2))^2+COS(RADIANS(E463))*COS(RADIANS(IF(H463="",Setup!$B$9,H463)))*SIN(RADIANS((IF(I463="",Setup!$B$10,I463)-F463)/2))^2))))</f>
        <v/>
      </c>
      <c r="N463" s="6">
        <f t="shared" si="21"/>
        <v>1</v>
      </c>
      <c r="O463" s="6" t="str">
        <f t="shared" si="22"/>
        <v/>
      </c>
      <c r="P463" s="6" t="str">
        <f>IFERROR(VLOOKUP(J463,Factors!$A$4:$C$12,3,FALSE),"")</f>
        <v/>
      </c>
      <c r="Q463" s="6" t="str">
        <f t="shared" si="23"/>
        <v/>
      </c>
    </row>
    <row r="464" spans="1:17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6" t="str">
        <f>IF(OR(E464="",F464=""),"",2*6371*ASIN(MIN(1,SQRT(SIN(RADIANS((IF(H464="",Setup!$B$9,H464)-E464)/2))^2+COS(RADIANS(E464))*COS(RADIANS(IF(H464="",Setup!$B$9,H464)))*SIN(RADIANS((IF(I464="",Setup!$B$10,I464)-F464)/2))^2))))</f>
        <v/>
      </c>
      <c r="N464" s="6">
        <f t="shared" si="21"/>
        <v>1</v>
      </c>
      <c r="O464" s="6" t="str">
        <f t="shared" si="22"/>
        <v/>
      </c>
      <c r="P464" s="6" t="str">
        <f>IFERROR(VLOOKUP(J464,Factors!$A$4:$C$12,3,FALSE),"")</f>
        <v/>
      </c>
      <c r="Q464" s="6" t="str">
        <f t="shared" si="23"/>
        <v/>
      </c>
    </row>
    <row r="465" spans="1:17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6" t="str">
        <f>IF(OR(E465="",F465=""),"",2*6371*ASIN(MIN(1,SQRT(SIN(RADIANS((IF(H465="",Setup!$B$9,H465)-E465)/2))^2+COS(RADIANS(E465))*COS(RADIANS(IF(H465="",Setup!$B$9,H465)))*SIN(RADIANS((IF(I465="",Setup!$B$10,I465)-F465)/2))^2))))</f>
        <v/>
      </c>
      <c r="N465" s="6">
        <f t="shared" si="21"/>
        <v>1</v>
      </c>
      <c r="O465" s="6" t="str">
        <f t="shared" si="22"/>
        <v/>
      </c>
      <c r="P465" s="6" t="str">
        <f>IFERROR(VLOOKUP(J465,Factors!$A$4:$C$12,3,FALSE),"")</f>
        <v/>
      </c>
      <c r="Q465" s="6" t="str">
        <f t="shared" si="23"/>
        <v/>
      </c>
    </row>
    <row r="466" spans="1:17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6" t="str">
        <f>IF(OR(E466="",F466=""),"",2*6371*ASIN(MIN(1,SQRT(SIN(RADIANS((IF(H466="",Setup!$B$9,H466)-E466)/2))^2+COS(RADIANS(E466))*COS(RADIANS(IF(H466="",Setup!$B$9,H466)))*SIN(RADIANS((IF(I466="",Setup!$B$10,I466)-F466)/2))^2))))</f>
        <v/>
      </c>
      <c r="N466" s="6">
        <f t="shared" si="21"/>
        <v>1</v>
      </c>
      <c r="O466" s="6" t="str">
        <f t="shared" si="22"/>
        <v/>
      </c>
      <c r="P466" s="6" t="str">
        <f>IFERROR(VLOOKUP(J466,Factors!$A$4:$C$12,3,FALSE),"")</f>
        <v/>
      </c>
      <c r="Q466" s="6" t="str">
        <f t="shared" si="23"/>
        <v/>
      </c>
    </row>
    <row r="467" spans="1:1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6" t="str">
        <f>IF(OR(E467="",F467=""),"",2*6371*ASIN(MIN(1,SQRT(SIN(RADIANS((IF(H467="",Setup!$B$9,H467)-E467)/2))^2+COS(RADIANS(E467))*COS(RADIANS(IF(H467="",Setup!$B$9,H467)))*SIN(RADIANS((IF(I467="",Setup!$B$10,I467)-F467)/2))^2))))</f>
        <v/>
      </c>
      <c r="N467" s="6">
        <f t="shared" si="21"/>
        <v>1</v>
      </c>
      <c r="O467" s="6" t="str">
        <f t="shared" si="22"/>
        <v/>
      </c>
      <c r="P467" s="6" t="str">
        <f>IFERROR(VLOOKUP(J467,Factors!$A$4:$C$12,3,FALSE),"")</f>
        <v/>
      </c>
      <c r="Q467" s="6" t="str">
        <f t="shared" si="23"/>
        <v/>
      </c>
    </row>
    <row r="468" spans="1:17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6" t="str">
        <f>IF(OR(E468="",F468=""),"",2*6371*ASIN(MIN(1,SQRT(SIN(RADIANS((IF(H468="",Setup!$B$9,H468)-E468)/2))^2+COS(RADIANS(E468))*COS(RADIANS(IF(H468="",Setup!$B$9,H468)))*SIN(RADIANS((IF(I468="",Setup!$B$10,I468)-F468)/2))^2))))</f>
        <v/>
      </c>
      <c r="N468" s="6">
        <f t="shared" si="21"/>
        <v>1</v>
      </c>
      <c r="O468" s="6" t="str">
        <f t="shared" si="22"/>
        <v/>
      </c>
      <c r="P468" s="6" t="str">
        <f>IFERROR(VLOOKUP(J468,Factors!$A$4:$C$12,3,FALSE),"")</f>
        <v/>
      </c>
      <c r="Q468" s="6" t="str">
        <f t="shared" si="23"/>
        <v/>
      </c>
    </row>
    <row r="469" spans="1:17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6" t="str">
        <f>IF(OR(E469="",F469=""),"",2*6371*ASIN(MIN(1,SQRT(SIN(RADIANS((IF(H469="",Setup!$B$9,H469)-E469)/2))^2+COS(RADIANS(E469))*COS(RADIANS(IF(H469="",Setup!$B$9,H469)))*SIN(RADIANS((IF(I469="",Setup!$B$10,I469)-F469)/2))^2))))</f>
        <v/>
      </c>
      <c r="N469" s="6">
        <f t="shared" si="21"/>
        <v>1</v>
      </c>
      <c r="O469" s="6" t="str">
        <f t="shared" si="22"/>
        <v/>
      </c>
      <c r="P469" s="6" t="str">
        <f>IFERROR(VLOOKUP(J469,Factors!$A$4:$C$12,3,FALSE),"")</f>
        <v/>
      </c>
      <c r="Q469" s="6" t="str">
        <f t="shared" si="23"/>
        <v/>
      </c>
    </row>
    <row r="470" spans="1:17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6" t="str">
        <f>IF(OR(E470="",F470=""),"",2*6371*ASIN(MIN(1,SQRT(SIN(RADIANS((IF(H470="",Setup!$B$9,H470)-E470)/2))^2+COS(RADIANS(E470))*COS(RADIANS(IF(H470="",Setup!$B$9,H470)))*SIN(RADIANS((IF(I470="",Setup!$B$10,I470)-F470)/2))^2))))</f>
        <v/>
      </c>
      <c r="N470" s="6">
        <f t="shared" si="21"/>
        <v>1</v>
      </c>
      <c r="O470" s="6" t="str">
        <f t="shared" si="22"/>
        <v/>
      </c>
      <c r="P470" s="6" t="str">
        <f>IFERROR(VLOOKUP(J470,Factors!$A$4:$C$12,3,FALSE),"")</f>
        <v/>
      </c>
      <c r="Q470" s="6" t="str">
        <f t="shared" si="23"/>
        <v/>
      </c>
    </row>
    <row r="471" spans="1:17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6" t="str">
        <f>IF(OR(E471="",F471=""),"",2*6371*ASIN(MIN(1,SQRT(SIN(RADIANS((IF(H471="",Setup!$B$9,H471)-E471)/2))^2+COS(RADIANS(E471))*COS(RADIANS(IF(H471="",Setup!$B$9,H471)))*SIN(RADIANS((IF(I471="",Setup!$B$10,I471)-F471)/2))^2))))</f>
        <v/>
      </c>
      <c r="N471" s="6">
        <f t="shared" si="21"/>
        <v>1</v>
      </c>
      <c r="O471" s="6" t="str">
        <f t="shared" si="22"/>
        <v/>
      </c>
      <c r="P471" s="6" t="str">
        <f>IFERROR(VLOOKUP(J471,Factors!$A$4:$C$12,3,FALSE),"")</f>
        <v/>
      </c>
      <c r="Q471" s="6" t="str">
        <f t="shared" si="23"/>
        <v/>
      </c>
    </row>
    <row r="472" spans="1:17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6" t="str">
        <f>IF(OR(E472="",F472=""),"",2*6371*ASIN(MIN(1,SQRT(SIN(RADIANS((IF(H472="",Setup!$B$9,H472)-E472)/2))^2+COS(RADIANS(E472))*COS(RADIANS(IF(H472="",Setup!$B$9,H472)))*SIN(RADIANS((IF(I472="",Setup!$B$10,I472)-F472)/2))^2))))</f>
        <v/>
      </c>
      <c r="N472" s="6">
        <f t="shared" si="21"/>
        <v>1</v>
      </c>
      <c r="O472" s="6" t="str">
        <f t="shared" si="22"/>
        <v/>
      </c>
      <c r="P472" s="6" t="str">
        <f>IFERROR(VLOOKUP(J472,Factors!$A$4:$C$12,3,FALSE),"")</f>
        <v/>
      </c>
      <c r="Q472" s="6" t="str">
        <f t="shared" si="23"/>
        <v/>
      </c>
    </row>
    <row r="473" spans="1:17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6" t="str">
        <f>IF(OR(E473="",F473=""),"",2*6371*ASIN(MIN(1,SQRT(SIN(RADIANS((IF(H473="",Setup!$B$9,H473)-E473)/2))^2+COS(RADIANS(E473))*COS(RADIANS(IF(H473="",Setup!$B$9,H473)))*SIN(RADIANS((IF(I473="",Setup!$B$10,I473)-F473)/2))^2))))</f>
        <v/>
      </c>
      <c r="N473" s="6">
        <f t="shared" si="21"/>
        <v>1</v>
      </c>
      <c r="O473" s="6" t="str">
        <f t="shared" si="22"/>
        <v/>
      </c>
      <c r="P473" s="6" t="str">
        <f>IFERROR(VLOOKUP(J473,Factors!$A$4:$C$12,3,FALSE),"")</f>
        <v/>
      </c>
      <c r="Q473" s="6" t="str">
        <f t="shared" si="23"/>
        <v/>
      </c>
    </row>
    <row r="474" spans="1:17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6" t="str">
        <f>IF(OR(E474="",F474=""),"",2*6371*ASIN(MIN(1,SQRT(SIN(RADIANS((IF(H474="",Setup!$B$9,H474)-E474)/2))^2+COS(RADIANS(E474))*COS(RADIANS(IF(H474="",Setup!$B$9,H474)))*SIN(RADIANS((IF(I474="",Setup!$B$10,I474)-F474)/2))^2))))</f>
        <v/>
      </c>
      <c r="N474" s="6">
        <f t="shared" si="21"/>
        <v>1</v>
      </c>
      <c r="O474" s="6" t="str">
        <f t="shared" si="22"/>
        <v/>
      </c>
      <c r="P474" s="6" t="str">
        <f>IFERROR(VLOOKUP(J474,Factors!$A$4:$C$12,3,FALSE),"")</f>
        <v/>
      </c>
      <c r="Q474" s="6" t="str">
        <f t="shared" si="23"/>
        <v/>
      </c>
    </row>
    <row r="475" spans="1:17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6" t="str">
        <f>IF(OR(E475="",F475=""),"",2*6371*ASIN(MIN(1,SQRT(SIN(RADIANS((IF(H475="",Setup!$B$9,H475)-E475)/2))^2+COS(RADIANS(E475))*COS(RADIANS(IF(H475="",Setup!$B$9,H475)))*SIN(RADIANS((IF(I475="",Setup!$B$10,I475)-F475)/2))^2))))</f>
        <v/>
      </c>
      <c r="N475" s="6">
        <f t="shared" si="21"/>
        <v>1</v>
      </c>
      <c r="O475" s="6" t="str">
        <f t="shared" si="22"/>
        <v/>
      </c>
      <c r="P475" s="6" t="str">
        <f>IFERROR(VLOOKUP(J475,Factors!$A$4:$C$12,3,FALSE),"")</f>
        <v/>
      </c>
      <c r="Q475" s="6" t="str">
        <f t="shared" si="23"/>
        <v/>
      </c>
    </row>
    <row r="476" spans="1:17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6" t="str">
        <f>IF(OR(E476="",F476=""),"",2*6371*ASIN(MIN(1,SQRT(SIN(RADIANS((IF(H476="",Setup!$B$9,H476)-E476)/2))^2+COS(RADIANS(E476))*COS(RADIANS(IF(H476="",Setup!$B$9,H476)))*SIN(RADIANS((IF(I476="",Setup!$B$10,I476)-F476)/2))^2))))</f>
        <v/>
      </c>
      <c r="N476" s="6">
        <f t="shared" si="21"/>
        <v>1</v>
      </c>
      <c r="O476" s="6" t="str">
        <f t="shared" si="22"/>
        <v/>
      </c>
      <c r="P476" s="6" t="str">
        <f>IFERROR(VLOOKUP(J476,Factors!$A$4:$C$12,3,FALSE),"")</f>
        <v/>
      </c>
      <c r="Q476" s="6" t="str">
        <f t="shared" si="23"/>
        <v/>
      </c>
    </row>
    <row r="477" spans="1:1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6" t="str">
        <f>IF(OR(E477="",F477=""),"",2*6371*ASIN(MIN(1,SQRT(SIN(RADIANS((IF(H477="",Setup!$B$9,H477)-E477)/2))^2+COS(RADIANS(E477))*COS(RADIANS(IF(H477="",Setup!$B$9,H477)))*SIN(RADIANS((IF(I477="",Setup!$B$10,I477)-F477)/2))^2))))</f>
        <v/>
      </c>
      <c r="N477" s="6">
        <f t="shared" si="21"/>
        <v>1</v>
      </c>
      <c r="O477" s="6" t="str">
        <f t="shared" si="22"/>
        <v/>
      </c>
      <c r="P477" s="6" t="str">
        <f>IFERROR(VLOOKUP(J477,Factors!$A$4:$C$12,3,FALSE),"")</f>
        <v/>
      </c>
      <c r="Q477" s="6" t="str">
        <f t="shared" si="23"/>
        <v/>
      </c>
    </row>
    <row r="478" spans="1:17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6" t="str">
        <f>IF(OR(E478="",F478=""),"",2*6371*ASIN(MIN(1,SQRT(SIN(RADIANS((IF(H478="",Setup!$B$9,H478)-E478)/2))^2+COS(RADIANS(E478))*COS(RADIANS(IF(H478="",Setup!$B$9,H478)))*SIN(RADIANS((IF(I478="",Setup!$B$10,I478)-F478)/2))^2))))</f>
        <v/>
      </c>
      <c r="N478" s="6">
        <f t="shared" si="21"/>
        <v>1</v>
      </c>
      <c r="O478" s="6" t="str">
        <f t="shared" si="22"/>
        <v/>
      </c>
      <c r="P478" s="6" t="str">
        <f>IFERROR(VLOOKUP(J478,Factors!$A$4:$C$12,3,FALSE),"")</f>
        <v/>
      </c>
      <c r="Q478" s="6" t="str">
        <f t="shared" si="23"/>
        <v/>
      </c>
    </row>
    <row r="479" spans="1:17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6" t="str">
        <f>IF(OR(E479="",F479=""),"",2*6371*ASIN(MIN(1,SQRT(SIN(RADIANS((IF(H479="",Setup!$B$9,H479)-E479)/2))^2+COS(RADIANS(E479))*COS(RADIANS(IF(H479="",Setup!$B$9,H479)))*SIN(RADIANS((IF(I479="",Setup!$B$10,I479)-F479)/2))^2))))</f>
        <v/>
      </c>
      <c r="N479" s="6">
        <f t="shared" si="21"/>
        <v>1</v>
      </c>
      <c r="O479" s="6" t="str">
        <f t="shared" si="22"/>
        <v/>
      </c>
      <c r="P479" s="6" t="str">
        <f>IFERROR(VLOOKUP(J479,Factors!$A$4:$C$12,3,FALSE),"")</f>
        <v/>
      </c>
      <c r="Q479" s="6" t="str">
        <f t="shared" si="23"/>
        <v/>
      </c>
    </row>
    <row r="480" spans="1:17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6" t="str">
        <f>IF(OR(E480="",F480=""),"",2*6371*ASIN(MIN(1,SQRT(SIN(RADIANS((IF(H480="",Setup!$B$9,H480)-E480)/2))^2+COS(RADIANS(E480))*COS(RADIANS(IF(H480="",Setup!$B$9,H480)))*SIN(RADIANS((IF(I480="",Setup!$B$10,I480)-F480)/2))^2))))</f>
        <v/>
      </c>
      <c r="N480" s="6">
        <f t="shared" si="21"/>
        <v>1</v>
      </c>
      <c r="O480" s="6" t="str">
        <f t="shared" si="22"/>
        <v/>
      </c>
      <c r="P480" s="6" t="str">
        <f>IFERROR(VLOOKUP(J480,Factors!$A$4:$C$12,3,FALSE),"")</f>
        <v/>
      </c>
      <c r="Q480" s="6" t="str">
        <f t="shared" si="23"/>
        <v/>
      </c>
    </row>
    <row r="481" spans="1:17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6" t="str">
        <f>IF(OR(E481="",F481=""),"",2*6371*ASIN(MIN(1,SQRT(SIN(RADIANS((IF(H481="",Setup!$B$9,H481)-E481)/2))^2+COS(RADIANS(E481))*COS(RADIANS(IF(H481="",Setup!$B$9,H481)))*SIN(RADIANS((IF(I481="",Setup!$B$10,I481)-F481)/2))^2))))</f>
        <v/>
      </c>
      <c r="N481" s="6">
        <f t="shared" si="21"/>
        <v>1</v>
      </c>
      <c r="O481" s="6" t="str">
        <f t="shared" si="22"/>
        <v/>
      </c>
      <c r="P481" s="6" t="str">
        <f>IFERROR(VLOOKUP(J481,Factors!$A$4:$C$12,3,FALSE),"")</f>
        <v/>
      </c>
      <c r="Q481" s="6" t="str">
        <f t="shared" si="23"/>
        <v/>
      </c>
    </row>
    <row r="482" spans="1:17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6" t="str">
        <f>IF(OR(E482="",F482=""),"",2*6371*ASIN(MIN(1,SQRT(SIN(RADIANS((IF(H482="",Setup!$B$9,H482)-E482)/2))^2+COS(RADIANS(E482))*COS(RADIANS(IF(H482="",Setup!$B$9,H482)))*SIN(RADIANS((IF(I482="",Setup!$B$10,I482)-F482)/2))^2))))</f>
        <v/>
      </c>
      <c r="N482" s="6">
        <f t="shared" si="21"/>
        <v>1</v>
      </c>
      <c r="O482" s="6" t="str">
        <f t="shared" si="22"/>
        <v/>
      </c>
      <c r="P482" s="6" t="str">
        <f>IFERROR(VLOOKUP(J482,Factors!$A$4:$C$12,3,FALSE),"")</f>
        <v/>
      </c>
      <c r="Q482" s="6" t="str">
        <f t="shared" si="23"/>
        <v/>
      </c>
    </row>
    <row r="483" spans="1:17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6" t="str">
        <f>IF(OR(E483="",F483=""),"",2*6371*ASIN(MIN(1,SQRT(SIN(RADIANS((IF(H483="",Setup!$B$9,H483)-E483)/2))^2+COS(RADIANS(E483))*COS(RADIANS(IF(H483="",Setup!$B$9,H483)))*SIN(RADIANS((IF(I483="",Setup!$B$10,I483)-F483)/2))^2))))</f>
        <v/>
      </c>
      <c r="N483" s="6">
        <f t="shared" si="21"/>
        <v>1</v>
      </c>
      <c r="O483" s="6" t="str">
        <f t="shared" si="22"/>
        <v/>
      </c>
      <c r="P483" s="6" t="str">
        <f>IFERROR(VLOOKUP(J483,Factors!$A$4:$C$12,3,FALSE),"")</f>
        <v/>
      </c>
      <c r="Q483" s="6" t="str">
        <f t="shared" si="23"/>
        <v/>
      </c>
    </row>
    <row r="484" spans="1:17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6" t="str">
        <f>IF(OR(E484="",F484=""),"",2*6371*ASIN(MIN(1,SQRT(SIN(RADIANS((IF(H484="",Setup!$B$9,H484)-E484)/2))^2+COS(RADIANS(E484))*COS(RADIANS(IF(H484="",Setup!$B$9,H484)))*SIN(RADIANS((IF(I484="",Setup!$B$10,I484)-F484)/2))^2))))</f>
        <v/>
      </c>
      <c r="N484" s="6">
        <f t="shared" si="21"/>
        <v>1</v>
      </c>
      <c r="O484" s="6" t="str">
        <f t="shared" si="22"/>
        <v/>
      </c>
      <c r="P484" s="6" t="str">
        <f>IFERROR(VLOOKUP(J484,Factors!$A$4:$C$12,3,FALSE),"")</f>
        <v/>
      </c>
      <c r="Q484" s="6" t="str">
        <f t="shared" si="23"/>
        <v/>
      </c>
    </row>
    <row r="485" spans="1:17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6" t="str">
        <f>IF(OR(E485="",F485=""),"",2*6371*ASIN(MIN(1,SQRT(SIN(RADIANS((IF(H485="",Setup!$B$9,H485)-E485)/2))^2+COS(RADIANS(E485))*COS(RADIANS(IF(H485="",Setup!$B$9,H485)))*SIN(RADIANS((IF(I485="",Setup!$B$10,I485)-F485)/2))^2))))</f>
        <v/>
      </c>
      <c r="N485" s="6">
        <f t="shared" si="21"/>
        <v>1</v>
      </c>
      <c r="O485" s="6" t="str">
        <f t="shared" si="22"/>
        <v/>
      </c>
      <c r="P485" s="6" t="str">
        <f>IFERROR(VLOOKUP(J485,Factors!$A$4:$C$12,3,FALSE),"")</f>
        <v/>
      </c>
      <c r="Q485" s="6" t="str">
        <f t="shared" si="23"/>
        <v/>
      </c>
    </row>
    <row r="486" spans="1:17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6" t="str">
        <f>IF(OR(E486="",F486=""),"",2*6371*ASIN(MIN(1,SQRT(SIN(RADIANS((IF(H486="",Setup!$B$9,H486)-E486)/2))^2+COS(RADIANS(E486))*COS(RADIANS(IF(H486="",Setup!$B$9,H486)))*SIN(RADIANS((IF(I486="",Setup!$B$10,I486)-F486)/2))^2))))</f>
        <v/>
      </c>
      <c r="N486" s="6">
        <f t="shared" si="21"/>
        <v>1</v>
      </c>
      <c r="O486" s="6" t="str">
        <f t="shared" si="22"/>
        <v/>
      </c>
      <c r="P486" s="6" t="str">
        <f>IFERROR(VLOOKUP(J486,Factors!$A$4:$C$12,3,FALSE),"")</f>
        <v/>
      </c>
      <c r="Q486" s="6" t="str">
        <f t="shared" si="23"/>
        <v/>
      </c>
    </row>
    <row r="487" spans="1:1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6" t="str">
        <f>IF(OR(E487="",F487=""),"",2*6371*ASIN(MIN(1,SQRT(SIN(RADIANS((IF(H487="",Setup!$B$9,H487)-E487)/2))^2+COS(RADIANS(E487))*COS(RADIANS(IF(H487="",Setup!$B$9,H487)))*SIN(RADIANS((IF(I487="",Setup!$B$10,I487)-F487)/2))^2))))</f>
        <v/>
      </c>
      <c r="N487" s="6">
        <f t="shared" si="21"/>
        <v>1</v>
      </c>
      <c r="O487" s="6" t="str">
        <f t="shared" si="22"/>
        <v/>
      </c>
      <c r="P487" s="6" t="str">
        <f>IFERROR(VLOOKUP(J487,Factors!$A$4:$C$12,3,FALSE),"")</f>
        <v/>
      </c>
      <c r="Q487" s="6" t="str">
        <f t="shared" si="23"/>
        <v/>
      </c>
    </row>
    <row r="488" spans="1:17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6" t="str">
        <f>IF(OR(E488="",F488=""),"",2*6371*ASIN(MIN(1,SQRT(SIN(RADIANS((IF(H488="",Setup!$B$9,H488)-E488)/2))^2+COS(RADIANS(E488))*COS(RADIANS(IF(H488="",Setup!$B$9,H488)))*SIN(RADIANS((IF(I488="",Setup!$B$10,I488)-F488)/2))^2))))</f>
        <v/>
      </c>
      <c r="N488" s="6">
        <f t="shared" si="21"/>
        <v>1</v>
      </c>
      <c r="O488" s="6" t="str">
        <f t="shared" si="22"/>
        <v/>
      </c>
      <c r="P488" s="6" t="str">
        <f>IFERROR(VLOOKUP(J488,Factors!$A$4:$C$12,3,FALSE),"")</f>
        <v/>
      </c>
      <c r="Q488" s="6" t="str">
        <f t="shared" si="23"/>
        <v/>
      </c>
    </row>
    <row r="489" spans="1:17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6" t="str">
        <f>IF(OR(E489="",F489=""),"",2*6371*ASIN(MIN(1,SQRT(SIN(RADIANS((IF(H489="",Setup!$B$9,H489)-E489)/2))^2+COS(RADIANS(E489))*COS(RADIANS(IF(H489="",Setup!$B$9,H489)))*SIN(RADIANS((IF(I489="",Setup!$B$10,I489)-F489)/2))^2))))</f>
        <v/>
      </c>
      <c r="N489" s="6">
        <f t="shared" si="21"/>
        <v>1</v>
      </c>
      <c r="O489" s="6" t="str">
        <f t="shared" si="22"/>
        <v/>
      </c>
      <c r="P489" s="6" t="str">
        <f>IFERROR(VLOOKUP(J489,Factors!$A$4:$C$12,3,FALSE),"")</f>
        <v/>
      </c>
      <c r="Q489" s="6" t="str">
        <f t="shared" si="23"/>
        <v/>
      </c>
    </row>
    <row r="490" spans="1:17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6" t="str">
        <f>IF(OR(E490="",F490=""),"",2*6371*ASIN(MIN(1,SQRT(SIN(RADIANS((IF(H490="",Setup!$B$9,H490)-E490)/2))^2+COS(RADIANS(E490))*COS(RADIANS(IF(H490="",Setup!$B$9,H490)))*SIN(RADIANS((IF(I490="",Setup!$B$10,I490)-F490)/2))^2))))</f>
        <v/>
      </c>
      <c r="N490" s="6">
        <f t="shared" si="21"/>
        <v>1</v>
      </c>
      <c r="O490" s="6" t="str">
        <f t="shared" si="22"/>
        <v/>
      </c>
      <c r="P490" s="6" t="str">
        <f>IFERROR(VLOOKUP(J490,Factors!$A$4:$C$12,3,FALSE),"")</f>
        <v/>
      </c>
      <c r="Q490" s="6" t="str">
        <f t="shared" si="23"/>
        <v/>
      </c>
    </row>
    <row r="491" spans="1:17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6" t="str">
        <f>IF(OR(E491="",F491=""),"",2*6371*ASIN(MIN(1,SQRT(SIN(RADIANS((IF(H491="",Setup!$B$9,H491)-E491)/2))^2+COS(RADIANS(E491))*COS(RADIANS(IF(H491="",Setup!$B$9,H491)))*SIN(RADIANS((IF(I491="",Setup!$B$10,I491)-F491)/2))^2))))</f>
        <v/>
      </c>
      <c r="N491" s="6">
        <f t="shared" si="21"/>
        <v>1</v>
      </c>
      <c r="O491" s="6" t="str">
        <f t="shared" si="22"/>
        <v/>
      </c>
      <c r="P491" s="6" t="str">
        <f>IFERROR(VLOOKUP(J491,Factors!$A$4:$C$12,3,FALSE),"")</f>
        <v/>
      </c>
      <c r="Q491" s="6" t="str">
        <f t="shared" si="23"/>
        <v/>
      </c>
    </row>
    <row r="492" spans="1:17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6" t="str">
        <f>IF(OR(E492="",F492=""),"",2*6371*ASIN(MIN(1,SQRT(SIN(RADIANS((IF(H492="",Setup!$B$9,H492)-E492)/2))^2+COS(RADIANS(E492))*COS(RADIANS(IF(H492="",Setup!$B$9,H492)))*SIN(RADIANS((IF(I492="",Setup!$B$10,I492)-F492)/2))^2))))</f>
        <v/>
      </c>
      <c r="N492" s="6">
        <f t="shared" si="21"/>
        <v>1</v>
      </c>
      <c r="O492" s="6" t="str">
        <f t="shared" si="22"/>
        <v/>
      </c>
      <c r="P492" s="6" t="str">
        <f>IFERROR(VLOOKUP(J492,Factors!$A$4:$C$12,3,FALSE),"")</f>
        <v/>
      </c>
      <c r="Q492" s="6" t="str">
        <f t="shared" si="23"/>
        <v/>
      </c>
    </row>
    <row r="493" spans="1:17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6" t="str">
        <f>IF(OR(E493="",F493=""),"",2*6371*ASIN(MIN(1,SQRT(SIN(RADIANS((IF(H493="",Setup!$B$9,H493)-E493)/2))^2+COS(RADIANS(E493))*COS(RADIANS(IF(H493="",Setup!$B$9,H493)))*SIN(RADIANS((IF(I493="",Setup!$B$10,I493)-F493)/2))^2))))</f>
        <v/>
      </c>
      <c r="N493" s="6">
        <f t="shared" si="21"/>
        <v>1</v>
      </c>
      <c r="O493" s="6" t="str">
        <f t="shared" si="22"/>
        <v/>
      </c>
      <c r="P493" s="6" t="str">
        <f>IFERROR(VLOOKUP(J493,Factors!$A$4:$C$12,3,FALSE),"")</f>
        <v/>
      </c>
      <c r="Q493" s="6" t="str">
        <f t="shared" si="23"/>
        <v/>
      </c>
    </row>
    <row r="494" spans="1:17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6" t="str">
        <f>IF(OR(E494="",F494=""),"",2*6371*ASIN(MIN(1,SQRT(SIN(RADIANS((IF(H494="",Setup!$B$9,H494)-E494)/2))^2+COS(RADIANS(E494))*COS(RADIANS(IF(H494="",Setup!$B$9,H494)))*SIN(RADIANS((IF(I494="",Setup!$B$10,I494)-F494)/2))^2))))</f>
        <v/>
      </c>
      <c r="N494" s="6">
        <f t="shared" si="21"/>
        <v>1</v>
      </c>
      <c r="O494" s="6" t="str">
        <f t="shared" si="22"/>
        <v/>
      </c>
      <c r="P494" s="6" t="str">
        <f>IFERROR(VLOOKUP(J494,Factors!$A$4:$C$12,3,FALSE),"")</f>
        <v/>
      </c>
      <c r="Q494" s="6" t="str">
        <f t="shared" si="23"/>
        <v/>
      </c>
    </row>
    <row r="495" spans="1:17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6" t="str">
        <f>IF(OR(E495="",F495=""),"",2*6371*ASIN(MIN(1,SQRT(SIN(RADIANS((IF(H495="",Setup!$B$9,H495)-E495)/2))^2+COS(RADIANS(E495))*COS(RADIANS(IF(H495="",Setup!$B$9,H495)))*SIN(RADIANS((IF(I495="",Setup!$B$10,I495)-F495)/2))^2))))</f>
        <v/>
      </c>
      <c r="N495" s="6">
        <f t="shared" si="21"/>
        <v>1</v>
      </c>
      <c r="O495" s="6" t="str">
        <f t="shared" si="22"/>
        <v/>
      </c>
      <c r="P495" s="6" t="str">
        <f>IFERROR(VLOOKUP(J495,Factors!$A$4:$C$12,3,FALSE),"")</f>
        <v/>
      </c>
      <c r="Q495" s="6" t="str">
        <f t="shared" si="23"/>
        <v/>
      </c>
    </row>
    <row r="496" spans="1:17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6" t="str">
        <f>IF(OR(E496="",F496=""),"",2*6371*ASIN(MIN(1,SQRT(SIN(RADIANS((IF(H496="",Setup!$B$9,H496)-E496)/2))^2+COS(RADIANS(E496))*COS(RADIANS(IF(H496="",Setup!$B$9,H496)))*SIN(RADIANS((IF(I496="",Setup!$B$10,I496)-F496)/2))^2))))</f>
        <v/>
      </c>
      <c r="N496" s="6">
        <f t="shared" si="21"/>
        <v>1</v>
      </c>
      <c r="O496" s="6" t="str">
        <f t="shared" si="22"/>
        <v/>
      </c>
      <c r="P496" s="6" t="str">
        <f>IFERROR(VLOOKUP(J496,Factors!$A$4:$C$12,3,FALSE),"")</f>
        <v/>
      </c>
      <c r="Q496" s="6" t="str">
        <f t="shared" si="23"/>
        <v/>
      </c>
    </row>
    <row r="497" spans="1:1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6" t="str">
        <f>IF(OR(E497="",F497=""),"",2*6371*ASIN(MIN(1,SQRT(SIN(RADIANS((IF(H497="",Setup!$B$9,H497)-E497)/2))^2+COS(RADIANS(E497))*COS(RADIANS(IF(H497="",Setup!$B$9,H497)))*SIN(RADIANS((IF(I497="",Setup!$B$10,I497)-F497)/2))^2))))</f>
        <v/>
      </c>
      <c r="N497" s="6">
        <f t="shared" si="21"/>
        <v>1</v>
      </c>
      <c r="O497" s="6" t="str">
        <f t="shared" si="22"/>
        <v/>
      </c>
      <c r="P497" s="6" t="str">
        <f>IFERROR(VLOOKUP(J497,Factors!$A$4:$C$12,3,FALSE),"")</f>
        <v/>
      </c>
      <c r="Q497" s="6" t="str">
        <f t="shared" si="23"/>
        <v/>
      </c>
    </row>
    <row r="498" spans="1:17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6" t="str">
        <f>IF(OR(E498="",F498=""),"",2*6371*ASIN(MIN(1,SQRT(SIN(RADIANS((IF(H498="",Setup!$B$9,H498)-E498)/2))^2+COS(RADIANS(E498))*COS(RADIANS(IF(H498="",Setup!$B$9,H498)))*SIN(RADIANS((IF(I498="",Setup!$B$10,I498)-F498)/2))^2))))</f>
        <v/>
      </c>
      <c r="N498" s="6">
        <f t="shared" si="21"/>
        <v>1</v>
      </c>
      <c r="O498" s="6" t="str">
        <f t="shared" si="22"/>
        <v/>
      </c>
      <c r="P498" s="6" t="str">
        <f>IFERROR(VLOOKUP(J498,Factors!$A$4:$C$12,3,FALSE),"")</f>
        <v/>
      </c>
      <c r="Q498" s="6" t="str">
        <f t="shared" si="23"/>
        <v/>
      </c>
    </row>
    <row r="499" spans="1:17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6" t="str">
        <f>IF(OR(E499="",F499=""),"",2*6371*ASIN(MIN(1,SQRT(SIN(RADIANS((IF(H499="",Setup!$B$9,H499)-E499)/2))^2+COS(RADIANS(E499))*COS(RADIANS(IF(H499="",Setup!$B$9,H499)))*SIN(RADIANS((IF(I499="",Setup!$B$10,I499)-F499)/2))^2))))</f>
        <v/>
      </c>
      <c r="N499" s="6">
        <f t="shared" si="21"/>
        <v>1</v>
      </c>
      <c r="O499" s="6" t="str">
        <f t="shared" si="22"/>
        <v/>
      </c>
      <c r="P499" s="6" t="str">
        <f>IFERROR(VLOOKUP(J499,Factors!$A$4:$C$12,3,FALSE),"")</f>
        <v/>
      </c>
      <c r="Q499" s="6" t="str">
        <f t="shared" si="23"/>
        <v/>
      </c>
    </row>
    <row r="500" spans="1:17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6" t="str">
        <f>IF(OR(E500="",F500=""),"",2*6371*ASIN(MIN(1,SQRT(SIN(RADIANS((IF(H500="",Setup!$B$9,H500)-E500)/2))^2+COS(RADIANS(E500))*COS(RADIANS(IF(H500="",Setup!$B$9,H500)))*SIN(RADIANS((IF(I500="",Setup!$B$10,I500)-F500)/2))^2))))</f>
        <v/>
      </c>
      <c r="N500" s="6">
        <f t="shared" si="21"/>
        <v>1</v>
      </c>
      <c r="O500" s="6" t="str">
        <f t="shared" si="22"/>
        <v/>
      </c>
      <c r="P500" s="6" t="str">
        <f>IFERROR(VLOOKUP(J500,Factors!$A$4:$C$12,3,FALSE),"")</f>
        <v/>
      </c>
      <c r="Q500" s="6" t="str">
        <f t="shared" si="23"/>
        <v/>
      </c>
    </row>
  </sheetData>
  <dataValidations count="1">
    <dataValidation type="list" sqref="K2:K500" xr:uid="{00000000-0002-0000-0200-000001000000}">
      <formula1>"One-way,Return"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200-000000000000}">
          <x14:formula1>
            <xm:f>Factors!$A$4:$A$12</xm:f>
          </x14:formula1>
          <xm:sqref>J2:J500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0"/>
  <sheetViews>
    <sheetView workbookViewId="0"/>
  </sheetViews>
  <sheetFormatPr defaultColWidth="8.875" defaultRowHeight="14.1"/>
  <cols>
    <col min="1" max="1" width="12" customWidth="1"/>
    <col min="2" max="2" width="14" customWidth="1"/>
    <col min="3" max="5" width="24" customWidth="1"/>
    <col min="6" max="7" width="10" customWidth="1"/>
    <col min="8" max="8" width="12" customWidth="1"/>
    <col min="9" max="9" width="22" customWidth="1"/>
    <col min="10" max="10" width="18" customWidth="1"/>
    <col min="11" max="11" width="34" customWidth="1"/>
  </cols>
  <sheetData>
    <row r="1" spans="1:11" ht="39.950000000000003" customHeight="1">
      <c r="A1" s="13" t="s">
        <v>85</v>
      </c>
      <c r="B1" s="32" t="s">
        <v>86</v>
      </c>
      <c r="C1" s="13" t="s">
        <v>87</v>
      </c>
      <c r="D1" s="13" t="s">
        <v>88</v>
      </c>
      <c r="E1" s="13" t="s">
        <v>89</v>
      </c>
      <c r="F1" s="24" t="s">
        <v>90</v>
      </c>
      <c r="G1" s="24" t="s">
        <v>91</v>
      </c>
      <c r="H1" s="24" t="s">
        <v>92</v>
      </c>
      <c r="I1" s="24" t="s">
        <v>93</v>
      </c>
      <c r="J1" s="24" t="s">
        <v>69</v>
      </c>
      <c r="K1" s="13" t="s">
        <v>70</v>
      </c>
    </row>
    <row r="2" spans="1:11">
      <c r="A2" s="3" t="s">
        <v>94</v>
      </c>
      <c r="B2" s="3">
        <v>46063</v>
      </c>
      <c r="C2" s="3" t="s">
        <v>95</v>
      </c>
      <c r="D2" s="3" t="s">
        <v>96</v>
      </c>
      <c r="E2" s="3" t="s">
        <v>97</v>
      </c>
      <c r="F2" s="3">
        <v>5</v>
      </c>
      <c r="G2" s="3">
        <v>3</v>
      </c>
      <c r="H2" s="6">
        <f t="shared" ref="H2:H65" si="0">IF(OR(F2="",G2=""),"",F2*G2)</f>
        <v>15</v>
      </c>
      <c r="I2" s="6">
        <f>IFERROR(VLOOKUP(D2,Factors!$F$4:$H$8,3,FALSE),"")</f>
        <v>10.4</v>
      </c>
      <c r="J2" s="6">
        <f t="shared" ref="J2:J65" si="1">IF(OR(H2="",I2=""),"",H2*I2)</f>
        <v>156</v>
      </c>
    </row>
    <row r="3" spans="1:11">
      <c r="A3" s="3" t="s">
        <v>98</v>
      </c>
      <c r="B3" s="3">
        <v>46063</v>
      </c>
      <c r="C3" s="3" t="s">
        <v>99</v>
      </c>
      <c r="D3" s="3" t="s">
        <v>100</v>
      </c>
      <c r="E3" s="3" t="s">
        <v>97</v>
      </c>
      <c r="F3" s="3">
        <v>10</v>
      </c>
      <c r="G3" s="3">
        <v>2</v>
      </c>
      <c r="H3" s="6">
        <f t="shared" si="0"/>
        <v>20</v>
      </c>
      <c r="I3" s="6">
        <f>IFERROR(VLOOKUP(D3,Factors!$F$4:$H$8,3,FALSE),"")</f>
        <v>12</v>
      </c>
      <c r="J3" s="6">
        <f t="shared" si="1"/>
        <v>240</v>
      </c>
    </row>
    <row r="4" spans="1:11">
      <c r="A4" s="3"/>
      <c r="B4" s="3"/>
      <c r="C4" s="3"/>
      <c r="D4" s="3"/>
      <c r="E4" s="3"/>
      <c r="F4" s="3"/>
      <c r="G4" s="3"/>
      <c r="H4" s="6" t="str">
        <f t="shared" si="0"/>
        <v/>
      </c>
      <c r="I4" s="6" t="str">
        <f>IFERROR(VLOOKUP(D4,Factors!$F$4:$H$8,3,FALSE),"")</f>
        <v/>
      </c>
      <c r="J4" s="6" t="str">
        <f t="shared" si="1"/>
        <v/>
      </c>
    </row>
    <row r="5" spans="1:11">
      <c r="A5" s="3"/>
      <c r="B5" s="3"/>
      <c r="C5" s="3"/>
      <c r="D5" s="3"/>
      <c r="E5" s="3"/>
      <c r="F5" s="3"/>
      <c r="G5" s="3"/>
      <c r="H5" s="6" t="str">
        <f t="shared" si="0"/>
        <v/>
      </c>
      <c r="I5" s="6" t="str">
        <f>IFERROR(VLOOKUP(D5,Factors!$F$4:$H$8,3,FALSE),"")</f>
        <v/>
      </c>
      <c r="J5" s="6" t="str">
        <f t="shared" si="1"/>
        <v/>
      </c>
    </row>
    <row r="6" spans="1:11">
      <c r="A6" s="3"/>
      <c r="B6" s="3"/>
      <c r="C6" s="3"/>
      <c r="D6" s="3"/>
      <c r="E6" s="3"/>
      <c r="F6" s="3"/>
      <c r="G6" s="3"/>
      <c r="H6" s="6" t="str">
        <f t="shared" si="0"/>
        <v/>
      </c>
      <c r="I6" s="6" t="str">
        <f>IFERROR(VLOOKUP(D6,Factors!$F$4:$H$8,3,FALSE),"")</f>
        <v/>
      </c>
      <c r="J6" s="6" t="str">
        <f t="shared" si="1"/>
        <v/>
      </c>
    </row>
    <row r="7" spans="1:11">
      <c r="A7" s="3"/>
      <c r="B7" s="3"/>
      <c r="C7" s="3"/>
      <c r="D7" s="3"/>
      <c r="E7" s="3"/>
      <c r="F7" s="3"/>
      <c r="G7" s="3"/>
      <c r="H7" s="6" t="str">
        <f t="shared" si="0"/>
        <v/>
      </c>
      <c r="I7" s="6" t="str">
        <f>IFERROR(VLOOKUP(D7,Factors!$F$4:$H$8,3,FALSE),"")</f>
        <v/>
      </c>
      <c r="J7" s="6" t="str">
        <f t="shared" si="1"/>
        <v/>
      </c>
    </row>
    <row r="8" spans="1:11">
      <c r="A8" s="3"/>
      <c r="B8" s="3"/>
      <c r="C8" s="3"/>
      <c r="D8" s="3"/>
      <c r="E8" s="3"/>
      <c r="F8" s="3"/>
      <c r="G8" s="3"/>
      <c r="H8" s="6" t="str">
        <f t="shared" si="0"/>
        <v/>
      </c>
      <c r="I8" s="6" t="str">
        <f>IFERROR(VLOOKUP(D8,Factors!$F$4:$H$8,3,FALSE),"")</f>
        <v/>
      </c>
      <c r="J8" s="6" t="str">
        <f t="shared" si="1"/>
        <v/>
      </c>
    </row>
    <row r="9" spans="1:11">
      <c r="A9" s="3"/>
      <c r="B9" s="3"/>
      <c r="C9" s="3"/>
      <c r="D9" s="3"/>
      <c r="E9" s="3"/>
      <c r="F9" s="3"/>
      <c r="G9" s="3"/>
      <c r="H9" s="6" t="str">
        <f t="shared" si="0"/>
        <v/>
      </c>
      <c r="I9" s="6" t="str">
        <f>IFERROR(VLOOKUP(D9,Factors!$F$4:$H$8,3,FALSE),"")</f>
        <v/>
      </c>
      <c r="J9" s="6" t="str">
        <f t="shared" si="1"/>
        <v/>
      </c>
    </row>
    <row r="10" spans="1:11">
      <c r="A10" s="3"/>
      <c r="B10" s="3"/>
      <c r="C10" s="3"/>
      <c r="D10" s="3"/>
      <c r="E10" s="3"/>
      <c r="F10" s="3"/>
      <c r="G10" s="3"/>
      <c r="H10" s="6" t="str">
        <f t="shared" si="0"/>
        <v/>
      </c>
      <c r="I10" s="6" t="str">
        <f>IFERROR(VLOOKUP(D10,Factors!$F$4:$H$8,3,FALSE),"")</f>
        <v/>
      </c>
      <c r="J10" s="6" t="str">
        <f t="shared" si="1"/>
        <v/>
      </c>
    </row>
    <row r="11" spans="1:11">
      <c r="A11" s="3"/>
      <c r="B11" s="3"/>
      <c r="C11" s="3"/>
      <c r="D11" s="3"/>
      <c r="E11" s="3"/>
      <c r="F11" s="3"/>
      <c r="G11" s="3"/>
      <c r="H11" s="6" t="str">
        <f t="shared" si="0"/>
        <v/>
      </c>
      <c r="I11" s="6" t="str">
        <f>IFERROR(VLOOKUP(D11,Factors!$F$4:$H$8,3,FALSE),"")</f>
        <v/>
      </c>
      <c r="J11" s="6" t="str">
        <f t="shared" si="1"/>
        <v/>
      </c>
    </row>
    <row r="12" spans="1:11">
      <c r="A12" s="3"/>
      <c r="B12" s="3"/>
      <c r="C12" s="3"/>
      <c r="D12" s="3"/>
      <c r="E12" s="3"/>
      <c r="F12" s="3"/>
      <c r="G12" s="3"/>
      <c r="H12" s="6" t="str">
        <f t="shared" si="0"/>
        <v/>
      </c>
      <c r="I12" s="6" t="str">
        <f>IFERROR(VLOOKUP(D12,Factors!$F$4:$H$8,3,FALSE),"")</f>
        <v/>
      </c>
      <c r="J12" s="6" t="str">
        <f t="shared" si="1"/>
        <v/>
      </c>
    </row>
    <row r="13" spans="1:11">
      <c r="A13" s="3"/>
      <c r="B13" s="3"/>
      <c r="C13" s="3"/>
      <c r="D13" s="3"/>
      <c r="E13" s="3"/>
      <c r="F13" s="3"/>
      <c r="G13" s="3"/>
      <c r="H13" s="6" t="str">
        <f t="shared" si="0"/>
        <v/>
      </c>
      <c r="I13" s="6" t="str">
        <f>IFERROR(VLOOKUP(D13,Factors!$F$4:$H$8,3,FALSE),"")</f>
        <v/>
      </c>
      <c r="J13" s="6" t="str">
        <f t="shared" si="1"/>
        <v/>
      </c>
    </row>
    <row r="14" spans="1:11">
      <c r="A14" s="3"/>
      <c r="B14" s="3"/>
      <c r="C14" s="3"/>
      <c r="D14" s="3"/>
      <c r="E14" s="3"/>
      <c r="F14" s="3"/>
      <c r="G14" s="3"/>
      <c r="H14" s="6" t="str">
        <f t="shared" si="0"/>
        <v/>
      </c>
      <c r="I14" s="6" t="str">
        <f>IFERROR(VLOOKUP(D14,Factors!$F$4:$H$8,3,FALSE),"")</f>
        <v/>
      </c>
      <c r="J14" s="6" t="str">
        <f t="shared" si="1"/>
        <v/>
      </c>
    </row>
    <row r="15" spans="1:11">
      <c r="A15" s="3"/>
      <c r="B15" s="3"/>
      <c r="C15" s="3"/>
      <c r="D15" s="3"/>
      <c r="E15" s="3"/>
      <c r="F15" s="3"/>
      <c r="G15" s="3"/>
      <c r="H15" s="6" t="str">
        <f t="shared" si="0"/>
        <v/>
      </c>
      <c r="I15" s="6" t="str">
        <f>IFERROR(VLOOKUP(D15,Factors!$F$4:$H$8,3,FALSE),"")</f>
        <v/>
      </c>
      <c r="J15" s="6" t="str">
        <f t="shared" si="1"/>
        <v/>
      </c>
    </row>
    <row r="16" spans="1:11">
      <c r="A16" s="3"/>
      <c r="B16" s="3"/>
      <c r="C16" s="3"/>
      <c r="D16" s="3"/>
      <c r="E16" s="3"/>
      <c r="F16" s="3"/>
      <c r="G16" s="3"/>
      <c r="H16" s="6" t="str">
        <f t="shared" si="0"/>
        <v/>
      </c>
      <c r="I16" s="6" t="str">
        <f>IFERROR(VLOOKUP(D16,Factors!$F$4:$H$8,3,FALSE),"")</f>
        <v/>
      </c>
      <c r="J16" s="6" t="str">
        <f t="shared" si="1"/>
        <v/>
      </c>
    </row>
    <row r="17" spans="1:10">
      <c r="A17" s="3"/>
      <c r="B17" s="3"/>
      <c r="C17" s="3"/>
      <c r="D17" s="3"/>
      <c r="E17" s="3"/>
      <c r="F17" s="3"/>
      <c r="G17" s="3"/>
      <c r="H17" s="6" t="str">
        <f t="shared" si="0"/>
        <v/>
      </c>
      <c r="I17" s="6" t="str">
        <f>IFERROR(VLOOKUP(D17,Factors!$F$4:$H$8,3,FALSE),"")</f>
        <v/>
      </c>
      <c r="J17" s="6" t="str">
        <f t="shared" si="1"/>
        <v/>
      </c>
    </row>
    <row r="18" spans="1:10">
      <c r="A18" s="3"/>
      <c r="B18" s="3"/>
      <c r="C18" s="3"/>
      <c r="D18" s="3"/>
      <c r="E18" s="3"/>
      <c r="F18" s="3"/>
      <c r="G18" s="3"/>
      <c r="H18" s="6" t="str">
        <f t="shared" si="0"/>
        <v/>
      </c>
      <c r="I18" s="6" t="str">
        <f>IFERROR(VLOOKUP(D18,Factors!$F$4:$H$8,3,FALSE),"")</f>
        <v/>
      </c>
      <c r="J18" s="6" t="str">
        <f t="shared" si="1"/>
        <v/>
      </c>
    </row>
    <row r="19" spans="1:10">
      <c r="A19" s="3"/>
      <c r="B19" s="3"/>
      <c r="C19" s="3"/>
      <c r="D19" s="3"/>
      <c r="E19" s="3"/>
      <c r="F19" s="3"/>
      <c r="G19" s="3"/>
      <c r="H19" s="6" t="str">
        <f t="shared" si="0"/>
        <v/>
      </c>
      <c r="I19" s="6" t="str">
        <f>IFERROR(VLOOKUP(D19,Factors!$F$4:$H$8,3,FALSE),"")</f>
        <v/>
      </c>
      <c r="J19" s="6" t="str">
        <f t="shared" si="1"/>
        <v/>
      </c>
    </row>
    <row r="20" spans="1:10">
      <c r="A20" s="3"/>
      <c r="B20" s="3"/>
      <c r="C20" s="3"/>
      <c r="D20" s="3"/>
      <c r="E20" s="3"/>
      <c r="F20" s="3"/>
      <c r="G20" s="3"/>
      <c r="H20" s="6" t="str">
        <f t="shared" si="0"/>
        <v/>
      </c>
      <c r="I20" s="6" t="str">
        <f>IFERROR(VLOOKUP(D20,Factors!$F$4:$H$8,3,FALSE),"")</f>
        <v/>
      </c>
      <c r="J20" s="6" t="str">
        <f t="shared" si="1"/>
        <v/>
      </c>
    </row>
    <row r="21" spans="1:10">
      <c r="A21" s="3"/>
      <c r="B21" s="3"/>
      <c r="C21" s="3"/>
      <c r="D21" s="3"/>
      <c r="E21" s="3"/>
      <c r="F21" s="3"/>
      <c r="G21" s="3"/>
      <c r="H21" s="6" t="str">
        <f t="shared" si="0"/>
        <v/>
      </c>
      <c r="I21" s="6" t="str">
        <f>IFERROR(VLOOKUP(D21,Factors!$F$4:$H$8,3,FALSE),"")</f>
        <v/>
      </c>
      <c r="J21" s="6" t="str">
        <f t="shared" si="1"/>
        <v/>
      </c>
    </row>
    <row r="22" spans="1:10">
      <c r="A22" s="3"/>
      <c r="B22" s="3"/>
      <c r="C22" s="3"/>
      <c r="D22" s="3"/>
      <c r="E22" s="3"/>
      <c r="F22" s="3"/>
      <c r="G22" s="3"/>
      <c r="H22" s="6" t="str">
        <f t="shared" si="0"/>
        <v/>
      </c>
      <c r="I22" s="6" t="str">
        <f>IFERROR(VLOOKUP(D22,Factors!$F$4:$H$8,3,FALSE),"")</f>
        <v/>
      </c>
      <c r="J22" s="6" t="str">
        <f t="shared" si="1"/>
        <v/>
      </c>
    </row>
    <row r="23" spans="1:10">
      <c r="A23" s="3"/>
      <c r="B23" s="3"/>
      <c r="C23" s="3"/>
      <c r="D23" s="3"/>
      <c r="E23" s="3"/>
      <c r="F23" s="3"/>
      <c r="G23" s="3"/>
      <c r="H23" s="6" t="str">
        <f t="shared" si="0"/>
        <v/>
      </c>
      <c r="I23" s="6" t="str">
        <f>IFERROR(VLOOKUP(D23,Factors!$F$4:$H$8,3,FALSE),"")</f>
        <v/>
      </c>
      <c r="J23" s="6" t="str">
        <f t="shared" si="1"/>
        <v/>
      </c>
    </row>
    <row r="24" spans="1:10">
      <c r="A24" s="3"/>
      <c r="B24" s="3"/>
      <c r="C24" s="3"/>
      <c r="D24" s="3"/>
      <c r="E24" s="3"/>
      <c r="F24" s="3"/>
      <c r="G24" s="3"/>
      <c r="H24" s="6" t="str">
        <f t="shared" si="0"/>
        <v/>
      </c>
      <c r="I24" s="6" t="str">
        <f>IFERROR(VLOOKUP(D24,Factors!$F$4:$H$8,3,FALSE),"")</f>
        <v/>
      </c>
      <c r="J24" s="6" t="str">
        <f t="shared" si="1"/>
        <v/>
      </c>
    </row>
    <row r="25" spans="1:10">
      <c r="A25" s="3"/>
      <c r="B25" s="3"/>
      <c r="C25" s="3"/>
      <c r="D25" s="3"/>
      <c r="E25" s="3"/>
      <c r="F25" s="3"/>
      <c r="G25" s="3"/>
      <c r="H25" s="6" t="str">
        <f t="shared" si="0"/>
        <v/>
      </c>
      <c r="I25" s="6" t="str">
        <f>IFERROR(VLOOKUP(D25,Factors!$F$4:$H$8,3,FALSE),"")</f>
        <v/>
      </c>
      <c r="J25" s="6" t="str">
        <f t="shared" si="1"/>
        <v/>
      </c>
    </row>
    <row r="26" spans="1:10">
      <c r="A26" s="3"/>
      <c r="B26" s="3"/>
      <c r="C26" s="3"/>
      <c r="D26" s="3"/>
      <c r="E26" s="3"/>
      <c r="F26" s="3"/>
      <c r="G26" s="3"/>
      <c r="H26" s="6" t="str">
        <f t="shared" si="0"/>
        <v/>
      </c>
      <c r="I26" s="6" t="str">
        <f>IFERROR(VLOOKUP(D26,Factors!$F$4:$H$8,3,FALSE),"")</f>
        <v/>
      </c>
      <c r="J26" s="6" t="str">
        <f t="shared" si="1"/>
        <v/>
      </c>
    </row>
    <row r="27" spans="1:10">
      <c r="A27" s="3"/>
      <c r="B27" s="3"/>
      <c r="C27" s="3"/>
      <c r="D27" s="3"/>
      <c r="E27" s="3"/>
      <c r="F27" s="3"/>
      <c r="G27" s="3"/>
      <c r="H27" s="6" t="str">
        <f t="shared" si="0"/>
        <v/>
      </c>
      <c r="I27" s="6" t="str">
        <f>IFERROR(VLOOKUP(D27,Factors!$F$4:$H$8,3,FALSE),"")</f>
        <v/>
      </c>
      <c r="J27" s="6" t="str">
        <f t="shared" si="1"/>
        <v/>
      </c>
    </row>
    <row r="28" spans="1:10">
      <c r="A28" s="3"/>
      <c r="B28" s="3"/>
      <c r="C28" s="3"/>
      <c r="D28" s="3"/>
      <c r="E28" s="3"/>
      <c r="F28" s="3"/>
      <c r="G28" s="3"/>
      <c r="H28" s="6" t="str">
        <f t="shared" si="0"/>
        <v/>
      </c>
      <c r="I28" s="6" t="str">
        <f>IFERROR(VLOOKUP(D28,Factors!$F$4:$H$8,3,FALSE),"")</f>
        <v/>
      </c>
      <c r="J28" s="6" t="str">
        <f t="shared" si="1"/>
        <v/>
      </c>
    </row>
    <row r="29" spans="1:10">
      <c r="A29" s="3"/>
      <c r="B29" s="3"/>
      <c r="C29" s="3"/>
      <c r="D29" s="3"/>
      <c r="E29" s="3"/>
      <c r="F29" s="3"/>
      <c r="G29" s="3"/>
      <c r="H29" s="6" t="str">
        <f t="shared" si="0"/>
        <v/>
      </c>
      <c r="I29" s="6" t="str">
        <f>IFERROR(VLOOKUP(D29,Factors!$F$4:$H$8,3,FALSE),"")</f>
        <v/>
      </c>
      <c r="J29" s="6" t="str">
        <f t="shared" si="1"/>
        <v/>
      </c>
    </row>
    <row r="30" spans="1:10">
      <c r="A30" s="3"/>
      <c r="B30" s="3"/>
      <c r="C30" s="3"/>
      <c r="D30" s="3"/>
      <c r="E30" s="3"/>
      <c r="F30" s="3"/>
      <c r="G30" s="3"/>
      <c r="H30" s="6" t="str">
        <f t="shared" si="0"/>
        <v/>
      </c>
      <c r="I30" s="6" t="str">
        <f>IFERROR(VLOOKUP(D30,Factors!$F$4:$H$8,3,FALSE),"")</f>
        <v/>
      </c>
      <c r="J30" s="6" t="str">
        <f t="shared" si="1"/>
        <v/>
      </c>
    </row>
    <row r="31" spans="1:10">
      <c r="A31" s="3"/>
      <c r="B31" s="3"/>
      <c r="C31" s="3"/>
      <c r="D31" s="3"/>
      <c r="E31" s="3"/>
      <c r="F31" s="3"/>
      <c r="G31" s="3"/>
      <c r="H31" s="6" t="str">
        <f t="shared" si="0"/>
        <v/>
      </c>
      <c r="I31" s="6" t="str">
        <f>IFERROR(VLOOKUP(D31,Factors!$F$4:$H$8,3,FALSE),"")</f>
        <v/>
      </c>
      <c r="J31" s="6" t="str">
        <f t="shared" si="1"/>
        <v/>
      </c>
    </row>
    <row r="32" spans="1:10">
      <c r="A32" s="3"/>
      <c r="B32" s="3"/>
      <c r="C32" s="3"/>
      <c r="D32" s="3"/>
      <c r="E32" s="3"/>
      <c r="F32" s="3"/>
      <c r="G32" s="3"/>
      <c r="H32" s="6" t="str">
        <f t="shared" si="0"/>
        <v/>
      </c>
      <c r="I32" s="6" t="str">
        <f>IFERROR(VLOOKUP(D32,Factors!$F$4:$H$8,3,FALSE),"")</f>
        <v/>
      </c>
      <c r="J32" s="6" t="str">
        <f t="shared" si="1"/>
        <v/>
      </c>
    </row>
    <row r="33" spans="1:10">
      <c r="A33" s="3"/>
      <c r="B33" s="3"/>
      <c r="C33" s="3"/>
      <c r="D33" s="3"/>
      <c r="E33" s="3"/>
      <c r="F33" s="3"/>
      <c r="G33" s="3"/>
      <c r="H33" s="6" t="str">
        <f t="shared" si="0"/>
        <v/>
      </c>
      <c r="I33" s="6" t="str">
        <f>IFERROR(VLOOKUP(D33,Factors!$F$4:$H$8,3,FALSE),"")</f>
        <v/>
      </c>
      <c r="J33" s="6" t="str">
        <f t="shared" si="1"/>
        <v/>
      </c>
    </row>
    <row r="34" spans="1:10">
      <c r="A34" s="3"/>
      <c r="B34" s="3"/>
      <c r="C34" s="3"/>
      <c r="D34" s="3"/>
      <c r="E34" s="3"/>
      <c r="F34" s="3"/>
      <c r="G34" s="3"/>
      <c r="H34" s="6" t="str">
        <f t="shared" si="0"/>
        <v/>
      </c>
      <c r="I34" s="6" t="str">
        <f>IFERROR(VLOOKUP(D34,Factors!$F$4:$H$8,3,FALSE),"")</f>
        <v/>
      </c>
      <c r="J34" s="6" t="str">
        <f t="shared" si="1"/>
        <v/>
      </c>
    </row>
    <row r="35" spans="1:10">
      <c r="A35" s="3"/>
      <c r="B35" s="3"/>
      <c r="C35" s="3"/>
      <c r="D35" s="3"/>
      <c r="E35" s="3"/>
      <c r="F35" s="3"/>
      <c r="G35" s="3"/>
      <c r="H35" s="6" t="str">
        <f t="shared" si="0"/>
        <v/>
      </c>
      <c r="I35" s="6" t="str">
        <f>IFERROR(VLOOKUP(D35,Factors!$F$4:$H$8,3,FALSE),"")</f>
        <v/>
      </c>
      <c r="J35" s="6" t="str">
        <f t="shared" si="1"/>
        <v/>
      </c>
    </row>
    <row r="36" spans="1:10">
      <c r="A36" s="3"/>
      <c r="B36" s="3"/>
      <c r="C36" s="3"/>
      <c r="D36" s="3"/>
      <c r="E36" s="3"/>
      <c r="F36" s="3"/>
      <c r="G36" s="3"/>
      <c r="H36" s="6" t="str">
        <f t="shared" si="0"/>
        <v/>
      </c>
      <c r="I36" s="6" t="str">
        <f>IFERROR(VLOOKUP(D36,Factors!$F$4:$H$8,3,FALSE),"")</f>
        <v/>
      </c>
      <c r="J36" s="6" t="str">
        <f t="shared" si="1"/>
        <v/>
      </c>
    </row>
    <row r="37" spans="1:10">
      <c r="A37" s="3"/>
      <c r="B37" s="3"/>
      <c r="C37" s="3"/>
      <c r="D37" s="3"/>
      <c r="E37" s="3"/>
      <c r="F37" s="3"/>
      <c r="G37" s="3"/>
      <c r="H37" s="6" t="str">
        <f t="shared" si="0"/>
        <v/>
      </c>
      <c r="I37" s="6" t="str">
        <f>IFERROR(VLOOKUP(D37,Factors!$F$4:$H$8,3,FALSE),"")</f>
        <v/>
      </c>
      <c r="J37" s="6" t="str">
        <f t="shared" si="1"/>
        <v/>
      </c>
    </row>
    <row r="38" spans="1:10">
      <c r="A38" s="3"/>
      <c r="B38" s="3"/>
      <c r="C38" s="3"/>
      <c r="D38" s="3"/>
      <c r="E38" s="3"/>
      <c r="F38" s="3"/>
      <c r="G38" s="3"/>
      <c r="H38" s="6" t="str">
        <f t="shared" si="0"/>
        <v/>
      </c>
      <c r="I38" s="6" t="str">
        <f>IFERROR(VLOOKUP(D38,Factors!$F$4:$H$8,3,FALSE),"")</f>
        <v/>
      </c>
      <c r="J38" s="6" t="str">
        <f t="shared" si="1"/>
        <v/>
      </c>
    </row>
    <row r="39" spans="1:10">
      <c r="A39" s="3"/>
      <c r="B39" s="3"/>
      <c r="C39" s="3"/>
      <c r="D39" s="3"/>
      <c r="E39" s="3"/>
      <c r="F39" s="3"/>
      <c r="G39" s="3"/>
      <c r="H39" s="6" t="str">
        <f t="shared" si="0"/>
        <v/>
      </c>
      <c r="I39" s="6" t="str">
        <f>IFERROR(VLOOKUP(D39,Factors!$F$4:$H$8,3,FALSE),"")</f>
        <v/>
      </c>
      <c r="J39" s="6" t="str">
        <f t="shared" si="1"/>
        <v/>
      </c>
    </row>
    <row r="40" spans="1:10">
      <c r="A40" s="3"/>
      <c r="B40" s="3"/>
      <c r="C40" s="3"/>
      <c r="D40" s="3"/>
      <c r="E40" s="3"/>
      <c r="F40" s="3"/>
      <c r="G40" s="3"/>
      <c r="H40" s="6" t="str">
        <f t="shared" si="0"/>
        <v/>
      </c>
      <c r="I40" s="6" t="str">
        <f>IFERROR(VLOOKUP(D40,Factors!$F$4:$H$8,3,FALSE),"")</f>
        <v/>
      </c>
      <c r="J40" s="6" t="str">
        <f t="shared" si="1"/>
        <v/>
      </c>
    </row>
    <row r="41" spans="1:10">
      <c r="A41" s="3"/>
      <c r="B41" s="3"/>
      <c r="C41" s="3"/>
      <c r="D41" s="3"/>
      <c r="E41" s="3"/>
      <c r="F41" s="3"/>
      <c r="G41" s="3"/>
      <c r="H41" s="6" t="str">
        <f t="shared" si="0"/>
        <v/>
      </c>
      <c r="I41" s="6" t="str">
        <f>IFERROR(VLOOKUP(D41,Factors!$F$4:$H$8,3,FALSE),"")</f>
        <v/>
      </c>
      <c r="J41" s="6" t="str">
        <f t="shared" si="1"/>
        <v/>
      </c>
    </row>
    <row r="42" spans="1:10">
      <c r="A42" s="3"/>
      <c r="B42" s="3"/>
      <c r="C42" s="3"/>
      <c r="D42" s="3"/>
      <c r="E42" s="3"/>
      <c r="F42" s="3"/>
      <c r="G42" s="3"/>
      <c r="H42" s="6" t="str">
        <f t="shared" si="0"/>
        <v/>
      </c>
      <c r="I42" s="6" t="str">
        <f>IFERROR(VLOOKUP(D42,Factors!$F$4:$H$8,3,FALSE),"")</f>
        <v/>
      </c>
      <c r="J42" s="6" t="str">
        <f t="shared" si="1"/>
        <v/>
      </c>
    </row>
    <row r="43" spans="1:10">
      <c r="A43" s="3"/>
      <c r="B43" s="3"/>
      <c r="C43" s="3"/>
      <c r="D43" s="3"/>
      <c r="E43" s="3"/>
      <c r="F43" s="3"/>
      <c r="G43" s="3"/>
      <c r="H43" s="6" t="str">
        <f t="shared" si="0"/>
        <v/>
      </c>
      <c r="I43" s="6" t="str">
        <f>IFERROR(VLOOKUP(D43,Factors!$F$4:$H$8,3,FALSE),"")</f>
        <v/>
      </c>
      <c r="J43" s="6" t="str">
        <f t="shared" si="1"/>
        <v/>
      </c>
    </row>
    <row r="44" spans="1:10">
      <c r="A44" s="3"/>
      <c r="B44" s="3"/>
      <c r="C44" s="3"/>
      <c r="D44" s="3"/>
      <c r="E44" s="3"/>
      <c r="F44" s="3"/>
      <c r="G44" s="3"/>
      <c r="H44" s="6" t="str">
        <f t="shared" si="0"/>
        <v/>
      </c>
      <c r="I44" s="6" t="str">
        <f>IFERROR(VLOOKUP(D44,Factors!$F$4:$H$8,3,FALSE),"")</f>
        <v/>
      </c>
      <c r="J44" s="6" t="str">
        <f t="shared" si="1"/>
        <v/>
      </c>
    </row>
    <row r="45" spans="1:10">
      <c r="A45" s="3"/>
      <c r="B45" s="3"/>
      <c r="C45" s="3"/>
      <c r="D45" s="3"/>
      <c r="E45" s="3"/>
      <c r="F45" s="3"/>
      <c r="G45" s="3"/>
      <c r="H45" s="6" t="str">
        <f t="shared" si="0"/>
        <v/>
      </c>
      <c r="I45" s="6" t="str">
        <f>IFERROR(VLOOKUP(D45,Factors!$F$4:$H$8,3,FALSE),"")</f>
        <v/>
      </c>
      <c r="J45" s="6" t="str">
        <f t="shared" si="1"/>
        <v/>
      </c>
    </row>
    <row r="46" spans="1:10">
      <c r="A46" s="3"/>
      <c r="B46" s="3"/>
      <c r="C46" s="3"/>
      <c r="D46" s="3"/>
      <c r="E46" s="3"/>
      <c r="F46" s="3"/>
      <c r="G46" s="3"/>
      <c r="H46" s="6" t="str">
        <f t="shared" si="0"/>
        <v/>
      </c>
      <c r="I46" s="6" t="str">
        <f>IFERROR(VLOOKUP(D46,Factors!$F$4:$H$8,3,FALSE),"")</f>
        <v/>
      </c>
      <c r="J46" s="6" t="str">
        <f t="shared" si="1"/>
        <v/>
      </c>
    </row>
    <row r="47" spans="1:10">
      <c r="A47" s="3"/>
      <c r="B47" s="3"/>
      <c r="C47" s="3"/>
      <c r="D47" s="3"/>
      <c r="E47" s="3"/>
      <c r="F47" s="3"/>
      <c r="G47" s="3"/>
      <c r="H47" s="6" t="str">
        <f t="shared" si="0"/>
        <v/>
      </c>
      <c r="I47" s="6" t="str">
        <f>IFERROR(VLOOKUP(D47,Factors!$F$4:$H$8,3,FALSE),"")</f>
        <v/>
      </c>
      <c r="J47" s="6" t="str">
        <f t="shared" si="1"/>
        <v/>
      </c>
    </row>
    <row r="48" spans="1:10">
      <c r="A48" s="3"/>
      <c r="B48" s="3"/>
      <c r="C48" s="3"/>
      <c r="D48" s="3"/>
      <c r="E48" s="3"/>
      <c r="F48" s="3"/>
      <c r="G48" s="3"/>
      <c r="H48" s="6" t="str">
        <f t="shared" si="0"/>
        <v/>
      </c>
      <c r="I48" s="6" t="str">
        <f>IFERROR(VLOOKUP(D48,Factors!$F$4:$H$8,3,FALSE),"")</f>
        <v/>
      </c>
      <c r="J48" s="6" t="str">
        <f t="shared" si="1"/>
        <v/>
      </c>
    </row>
    <row r="49" spans="1:10">
      <c r="A49" s="3"/>
      <c r="B49" s="3"/>
      <c r="C49" s="3"/>
      <c r="D49" s="3"/>
      <c r="E49" s="3"/>
      <c r="F49" s="3"/>
      <c r="G49" s="3"/>
      <c r="H49" s="6" t="str">
        <f t="shared" si="0"/>
        <v/>
      </c>
      <c r="I49" s="6" t="str">
        <f>IFERROR(VLOOKUP(D49,Factors!$F$4:$H$8,3,FALSE),"")</f>
        <v/>
      </c>
      <c r="J49" s="6" t="str">
        <f t="shared" si="1"/>
        <v/>
      </c>
    </row>
    <row r="50" spans="1:10">
      <c r="A50" s="3"/>
      <c r="B50" s="3"/>
      <c r="C50" s="3"/>
      <c r="D50" s="3"/>
      <c r="E50" s="3"/>
      <c r="F50" s="3"/>
      <c r="G50" s="3"/>
      <c r="H50" s="6" t="str">
        <f t="shared" si="0"/>
        <v/>
      </c>
      <c r="I50" s="6" t="str">
        <f>IFERROR(VLOOKUP(D50,Factors!$F$4:$H$8,3,FALSE),"")</f>
        <v/>
      </c>
      <c r="J50" s="6" t="str">
        <f t="shared" si="1"/>
        <v/>
      </c>
    </row>
    <row r="51" spans="1:10">
      <c r="A51" s="3"/>
      <c r="B51" s="3"/>
      <c r="C51" s="3"/>
      <c r="D51" s="3"/>
      <c r="E51" s="3"/>
      <c r="F51" s="3"/>
      <c r="G51" s="3"/>
      <c r="H51" s="6" t="str">
        <f t="shared" si="0"/>
        <v/>
      </c>
      <c r="I51" s="6" t="str">
        <f>IFERROR(VLOOKUP(D51,Factors!$F$4:$H$8,3,FALSE),"")</f>
        <v/>
      </c>
      <c r="J51" s="6" t="str">
        <f t="shared" si="1"/>
        <v/>
      </c>
    </row>
    <row r="52" spans="1:10">
      <c r="A52" s="3"/>
      <c r="B52" s="3"/>
      <c r="C52" s="3"/>
      <c r="D52" s="3"/>
      <c r="E52" s="3"/>
      <c r="F52" s="3"/>
      <c r="G52" s="3"/>
      <c r="H52" s="6" t="str">
        <f t="shared" si="0"/>
        <v/>
      </c>
      <c r="I52" s="6" t="str">
        <f>IFERROR(VLOOKUP(D52,Factors!$F$4:$H$8,3,FALSE),"")</f>
        <v/>
      </c>
      <c r="J52" s="6" t="str">
        <f t="shared" si="1"/>
        <v/>
      </c>
    </row>
    <row r="53" spans="1:10">
      <c r="A53" s="3"/>
      <c r="B53" s="3"/>
      <c r="C53" s="3"/>
      <c r="D53" s="3"/>
      <c r="E53" s="3"/>
      <c r="F53" s="3"/>
      <c r="G53" s="3"/>
      <c r="H53" s="6" t="str">
        <f t="shared" si="0"/>
        <v/>
      </c>
      <c r="I53" s="6" t="str">
        <f>IFERROR(VLOOKUP(D53,Factors!$F$4:$H$8,3,FALSE),"")</f>
        <v/>
      </c>
      <c r="J53" s="6" t="str">
        <f t="shared" si="1"/>
        <v/>
      </c>
    </row>
    <row r="54" spans="1:10">
      <c r="A54" s="3"/>
      <c r="B54" s="3"/>
      <c r="C54" s="3"/>
      <c r="D54" s="3"/>
      <c r="E54" s="3"/>
      <c r="F54" s="3"/>
      <c r="G54" s="3"/>
      <c r="H54" s="6" t="str">
        <f t="shared" si="0"/>
        <v/>
      </c>
      <c r="I54" s="6" t="str">
        <f>IFERROR(VLOOKUP(D54,Factors!$F$4:$H$8,3,FALSE),"")</f>
        <v/>
      </c>
      <c r="J54" s="6" t="str">
        <f t="shared" si="1"/>
        <v/>
      </c>
    </row>
    <row r="55" spans="1:10">
      <c r="A55" s="3"/>
      <c r="B55" s="3"/>
      <c r="C55" s="3"/>
      <c r="D55" s="3"/>
      <c r="E55" s="3"/>
      <c r="F55" s="3"/>
      <c r="G55" s="3"/>
      <c r="H55" s="6" t="str">
        <f t="shared" si="0"/>
        <v/>
      </c>
      <c r="I55" s="6" t="str">
        <f>IFERROR(VLOOKUP(D55,Factors!$F$4:$H$8,3,FALSE),"")</f>
        <v/>
      </c>
      <c r="J55" s="6" t="str">
        <f t="shared" si="1"/>
        <v/>
      </c>
    </row>
    <row r="56" spans="1:10">
      <c r="A56" s="3"/>
      <c r="B56" s="3"/>
      <c r="C56" s="3"/>
      <c r="D56" s="3"/>
      <c r="E56" s="3"/>
      <c r="F56" s="3"/>
      <c r="G56" s="3"/>
      <c r="H56" s="6" t="str">
        <f t="shared" si="0"/>
        <v/>
      </c>
      <c r="I56" s="6" t="str">
        <f>IFERROR(VLOOKUP(D56,Factors!$F$4:$H$8,3,FALSE),"")</f>
        <v/>
      </c>
      <c r="J56" s="6" t="str">
        <f t="shared" si="1"/>
        <v/>
      </c>
    </row>
    <row r="57" spans="1:10">
      <c r="A57" s="3"/>
      <c r="B57" s="3"/>
      <c r="C57" s="3"/>
      <c r="D57" s="3"/>
      <c r="E57" s="3"/>
      <c r="F57" s="3"/>
      <c r="G57" s="3"/>
      <c r="H57" s="6" t="str">
        <f t="shared" si="0"/>
        <v/>
      </c>
      <c r="I57" s="6" t="str">
        <f>IFERROR(VLOOKUP(D57,Factors!$F$4:$H$8,3,FALSE),"")</f>
        <v/>
      </c>
      <c r="J57" s="6" t="str">
        <f t="shared" si="1"/>
        <v/>
      </c>
    </row>
    <row r="58" spans="1:10">
      <c r="A58" s="3"/>
      <c r="B58" s="3"/>
      <c r="C58" s="3"/>
      <c r="D58" s="3"/>
      <c r="E58" s="3"/>
      <c r="F58" s="3"/>
      <c r="G58" s="3"/>
      <c r="H58" s="6" t="str">
        <f t="shared" si="0"/>
        <v/>
      </c>
      <c r="I58" s="6" t="str">
        <f>IFERROR(VLOOKUP(D58,Factors!$F$4:$H$8,3,FALSE),"")</f>
        <v/>
      </c>
      <c r="J58" s="6" t="str">
        <f t="shared" si="1"/>
        <v/>
      </c>
    </row>
    <row r="59" spans="1:10">
      <c r="A59" s="3"/>
      <c r="B59" s="3"/>
      <c r="C59" s="3"/>
      <c r="D59" s="3"/>
      <c r="E59" s="3"/>
      <c r="F59" s="3"/>
      <c r="G59" s="3"/>
      <c r="H59" s="6" t="str">
        <f t="shared" si="0"/>
        <v/>
      </c>
      <c r="I59" s="6" t="str">
        <f>IFERROR(VLOOKUP(D59,Factors!$F$4:$H$8,3,FALSE),"")</f>
        <v/>
      </c>
      <c r="J59" s="6" t="str">
        <f t="shared" si="1"/>
        <v/>
      </c>
    </row>
    <row r="60" spans="1:10">
      <c r="A60" s="3"/>
      <c r="B60" s="3"/>
      <c r="C60" s="3"/>
      <c r="D60" s="3"/>
      <c r="E60" s="3"/>
      <c r="F60" s="3"/>
      <c r="G60" s="3"/>
      <c r="H60" s="6" t="str">
        <f t="shared" si="0"/>
        <v/>
      </c>
      <c r="I60" s="6" t="str">
        <f>IFERROR(VLOOKUP(D60,Factors!$F$4:$H$8,3,FALSE),"")</f>
        <v/>
      </c>
      <c r="J60" s="6" t="str">
        <f t="shared" si="1"/>
        <v/>
      </c>
    </row>
    <row r="61" spans="1:10">
      <c r="A61" s="3"/>
      <c r="B61" s="3"/>
      <c r="C61" s="3"/>
      <c r="D61" s="3"/>
      <c r="E61" s="3"/>
      <c r="F61" s="3"/>
      <c r="G61" s="3"/>
      <c r="H61" s="6" t="str">
        <f t="shared" si="0"/>
        <v/>
      </c>
      <c r="I61" s="6" t="str">
        <f>IFERROR(VLOOKUP(D61,Factors!$F$4:$H$8,3,FALSE),"")</f>
        <v/>
      </c>
      <c r="J61" s="6" t="str">
        <f t="shared" si="1"/>
        <v/>
      </c>
    </row>
    <row r="62" spans="1:10">
      <c r="A62" s="3"/>
      <c r="B62" s="3"/>
      <c r="C62" s="3"/>
      <c r="D62" s="3"/>
      <c r="E62" s="3"/>
      <c r="F62" s="3"/>
      <c r="G62" s="3"/>
      <c r="H62" s="6" t="str">
        <f t="shared" si="0"/>
        <v/>
      </c>
      <c r="I62" s="6" t="str">
        <f>IFERROR(VLOOKUP(D62,Factors!$F$4:$H$8,3,FALSE),"")</f>
        <v/>
      </c>
      <c r="J62" s="6" t="str">
        <f t="shared" si="1"/>
        <v/>
      </c>
    </row>
    <row r="63" spans="1:10">
      <c r="A63" s="3"/>
      <c r="B63" s="3"/>
      <c r="C63" s="3"/>
      <c r="D63" s="3"/>
      <c r="E63" s="3"/>
      <c r="F63" s="3"/>
      <c r="G63" s="3"/>
      <c r="H63" s="6" t="str">
        <f t="shared" si="0"/>
        <v/>
      </c>
      <c r="I63" s="6" t="str">
        <f>IFERROR(VLOOKUP(D63,Factors!$F$4:$H$8,3,FALSE),"")</f>
        <v/>
      </c>
      <c r="J63" s="6" t="str">
        <f t="shared" si="1"/>
        <v/>
      </c>
    </row>
    <row r="64" spans="1:10">
      <c r="A64" s="3"/>
      <c r="B64" s="3"/>
      <c r="C64" s="3"/>
      <c r="D64" s="3"/>
      <c r="E64" s="3"/>
      <c r="F64" s="3"/>
      <c r="G64" s="3"/>
      <c r="H64" s="6" t="str">
        <f t="shared" si="0"/>
        <v/>
      </c>
      <c r="I64" s="6" t="str">
        <f>IFERROR(VLOOKUP(D64,Factors!$F$4:$H$8,3,FALSE),"")</f>
        <v/>
      </c>
      <c r="J64" s="6" t="str">
        <f t="shared" si="1"/>
        <v/>
      </c>
    </row>
    <row r="65" spans="1:10">
      <c r="A65" s="3"/>
      <c r="B65" s="3"/>
      <c r="C65" s="3"/>
      <c r="D65" s="3"/>
      <c r="E65" s="3"/>
      <c r="F65" s="3"/>
      <c r="G65" s="3"/>
      <c r="H65" s="6" t="str">
        <f t="shared" si="0"/>
        <v/>
      </c>
      <c r="I65" s="6" t="str">
        <f>IFERROR(VLOOKUP(D65,Factors!$F$4:$H$8,3,FALSE),"")</f>
        <v/>
      </c>
      <c r="J65" s="6" t="str">
        <f t="shared" si="1"/>
        <v/>
      </c>
    </row>
    <row r="66" spans="1:10">
      <c r="A66" s="3"/>
      <c r="B66" s="3"/>
      <c r="C66" s="3"/>
      <c r="D66" s="3"/>
      <c r="E66" s="3"/>
      <c r="F66" s="3"/>
      <c r="G66" s="3"/>
      <c r="H66" s="6" t="str">
        <f t="shared" ref="H66:H129" si="2">IF(OR(F66="",G66=""),"",F66*G66)</f>
        <v/>
      </c>
      <c r="I66" s="6" t="str">
        <f>IFERROR(VLOOKUP(D66,Factors!$F$4:$H$8,3,FALSE),"")</f>
        <v/>
      </c>
      <c r="J66" s="6" t="str">
        <f t="shared" ref="J66:J129" si="3">IF(OR(H66="",I66=""),"",H66*I66)</f>
        <v/>
      </c>
    </row>
    <row r="67" spans="1:10">
      <c r="A67" s="3"/>
      <c r="B67" s="3"/>
      <c r="C67" s="3"/>
      <c r="D67" s="3"/>
      <c r="E67" s="3"/>
      <c r="F67" s="3"/>
      <c r="G67" s="3"/>
      <c r="H67" s="6" t="str">
        <f t="shared" si="2"/>
        <v/>
      </c>
      <c r="I67" s="6" t="str">
        <f>IFERROR(VLOOKUP(D67,Factors!$F$4:$H$8,3,FALSE),"")</f>
        <v/>
      </c>
      <c r="J67" s="6" t="str">
        <f t="shared" si="3"/>
        <v/>
      </c>
    </row>
    <row r="68" spans="1:10">
      <c r="A68" s="3"/>
      <c r="B68" s="3"/>
      <c r="C68" s="3"/>
      <c r="D68" s="3"/>
      <c r="E68" s="3"/>
      <c r="F68" s="3"/>
      <c r="G68" s="3"/>
      <c r="H68" s="6" t="str">
        <f t="shared" si="2"/>
        <v/>
      </c>
      <c r="I68" s="6" t="str">
        <f>IFERROR(VLOOKUP(D68,Factors!$F$4:$H$8,3,FALSE),"")</f>
        <v/>
      </c>
      <c r="J68" s="6" t="str">
        <f t="shared" si="3"/>
        <v/>
      </c>
    </row>
    <row r="69" spans="1:10">
      <c r="A69" s="3"/>
      <c r="B69" s="3"/>
      <c r="C69" s="3"/>
      <c r="D69" s="3"/>
      <c r="E69" s="3"/>
      <c r="F69" s="3"/>
      <c r="G69" s="3"/>
      <c r="H69" s="6" t="str">
        <f t="shared" si="2"/>
        <v/>
      </c>
      <c r="I69" s="6" t="str">
        <f>IFERROR(VLOOKUP(D69,Factors!$F$4:$H$8,3,FALSE),"")</f>
        <v/>
      </c>
      <c r="J69" s="6" t="str">
        <f t="shared" si="3"/>
        <v/>
      </c>
    </row>
    <row r="70" spans="1:10">
      <c r="A70" s="3"/>
      <c r="B70" s="3"/>
      <c r="C70" s="3"/>
      <c r="D70" s="3"/>
      <c r="E70" s="3"/>
      <c r="F70" s="3"/>
      <c r="G70" s="3"/>
      <c r="H70" s="6" t="str">
        <f t="shared" si="2"/>
        <v/>
      </c>
      <c r="I70" s="6" t="str">
        <f>IFERROR(VLOOKUP(D70,Factors!$F$4:$H$8,3,FALSE),"")</f>
        <v/>
      </c>
      <c r="J70" s="6" t="str">
        <f t="shared" si="3"/>
        <v/>
      </c>
    </row>
    <row r="71" spans="1:10">
      <c r="A71" s="3"/>
      <c r="B71" s="3"/>
      <c r="C71" s="3"/>
      <c r="D71" s="3"/>
      <c r="E71" s="3"/>
      <c r="F71" s="3"/>
      <c r="G71" s="3"/>
      <c r="H71" s="6" t="str">
        <f t="shared" si="2"/>
        <v/>
      </c>
      <c r="I71" s="6" t="str">
        <f>IFERROR(VLOOKUP(D71,Factors!$F$4:$H$8,3,FALSE),"")</f>
        <v/>
      </c>
      <c r="J71" s="6" t="str">
        <f t="shared" si="3"/>
        <v/>
      </c>
    </row>
    <row r="72" spans="1:10">
      <c r="A72" s="3"/>
      <c r="B72" s="3"/>
      <c r="C72" s="3"/>
      <c r="D72" s="3"/>
      <c r="E72" s="3"/>
      <c r="F72" s="3"/>
      <c r="G72" s="3"/>
      <c r="H72" s="6" t="str">
        <f t="shared" si="2"/>
        <v/>
      </c>
      <c r="I72" s="6" t="str">
        <f>IFERROR(VLOOKUP(D72,Factors!$F$4:$H$8,3,FALSE),"")</f>
        <v/>
      </c>
      <c r="J72" s="6" t="str">
        <f t="shared" si="3"/>
        <v/>
      </c>
    </row>
    <row r="73" spans="1:10">
      <c r="A73" s="3"/>
      <c r="B73" s="3"/>
      <c r="C73" s="3"/>
      <c r="D73" s="3"/>
      <c r="E73" s="3"/>
      <c r="F73" s="3"/>
      <c r="G73" s="3"/>
      <c r="H73" s="6" t="str">
        <f t="shared" si="2"/>
        <v/>
      </c>
      <c r="I73" s="6" t="str">
        <f>IFERROR(VLOOKUP(D73,Factors!$F$4:$H$8,3,FALSE),"")</f>
        <v/>
      </c>
      <c r="J73" s="6" t="str">
        <f t="shared" si="3"/>
        <v/>
      </c>
    </row>
    <row r="74" spans="1:10">
      <c r="A74" s="3"/>
      <c r="B74" s="3"/>
      <c r="C74" s="3"/>
      <c r="D74" s="3"/>
      <c r="E74" s="3"/>
      <c r="F74" s="3"/>
      <c r="G74" s="3"/>
      <c r="H74" s="6" t="str">
        <f t="shared" si="2"/>
        <v/>
      </c>
      <c r="I74" s="6" t="str">
        <f>IFERROR(VLOOKUP(D74,Factors!$F$4:$H$8,3,FALSE),"")</f>
        <v/>
      </c>
      <c r="J74" s="6" t="str">
        <f t="shared" si="3"/>
        <v/>
      </c>
    </row>
    <row r="75" spans="1:10">
      <c r="A75" s="3"/>
      <c r="B75" s="3"/>
      <c r="C75" s="3"/>
      <c r="D75" s="3"/>
      <c r="E75" s="3"/>
      <c r="F75" s="3"/>
      <c r="G75" s="3"/>
      <c r="H75" s="6" t="str">
        <f t="shared" si="2"/>
        <v/>
      </c>
      <c r="I75" s="6" t="str">
        <f>IFERROR(VLOOKUP(D75,Factors!$F$4:$H$8,3,FALSE),"")</f>
        <v/>
      </c>
      <c r="J75" s="6" t="str">
        <f t="shared" si="3"/>
        <v/>
      </c>
    </row>
    <row r="76" spans="1:10">
      <c r="A76" s="3"/>
      <c r="B76" s="3"/>
      <c r="C76" s="3"/>
      <c r="D76" s="3"/>
      <c r="E76" s="3"/>
      <c r="F76" s="3"/>
      <c r="G76" s="3"/>
      <c r="H76" s="6" t="str">
        <f t="shared" si="2"/>
        <v/>
      </c>
      <c r="I76" s="6" t="str">
        <f>IFERROR(VLOOKUP(D76,Factors!$F$4:$H$8,3,FALSE),"")</f>
        <v/>
      </c>
      <c r="J76" s="6" t="str">
        <f t="shared" si="3"/>
        <v/>
      </c>
    </row>
    <row r="77" spans="1:10">
      <c r="A77" s="3"/>
      <c r="B77" s="3"/>
      <c r="C77" s="3"/>
      <c r="D77" s="3"/>
      <c r="E77" s="3"/>
      <c r="F77" s="3"/>
      <c r="G77" s="3"/>
      <c r="H77" s="6" t="str">
        <f t="shared" si="2"/>
        <v/>
      </c>
      <c r="I77" s="6" t="str">
        <f>IFERROR(VLOOKUP(D77,Factors!$F$4:$H$8,3,FALSE),"")</f>
        <v/>
      </c>
      <c r="J77" s="6" t="str">
        <f t="shared" si="3"/>
        <v/>
      </c>
    </row>
    <row r="78" spans="1:10">
      <c r="A78" s="3"/>
      <c r="B78" s="3"/>
      <c r="C78" s="3"/>
      <c r="D78" s="3"/>
      <c r="E78" s="3"/>
      <c r="F78" s="3"/>
      <c r="G78" s="3"/>
      <c r="H78" s="6" t="str">
        <f t="shared" si="2"/>
        <v/>
      </c>
      <c r="I78" s="6" t="str">
        <f>IFERROR(VLOOKUP(D78,Factors!$F$4:$H$8,3,FALSE),"")</f>
        <v/>
      </c>
      <c r="J78" s="6" t="str">
        <f t="shared" si="3"/>
        <v/>
      </c>
    </row>
    <row r="79" spans="1:10">
      <c r="A79" s="3"/>
      <c r="B79" s="3"/>
      <c r="C79" s="3"/>
      <c r="D79" s="3"/>
      <c r="E79" s="3"/>
      <c r="F79" s="3"/>
      <c r="G79" s="3"/>
      <c r="H79" s="6" t="str">
        <f t="shared" si="2"/>
        <v/>
      </c>
      <c r="I79" s="6" t="str">
        <f>IFERROR(VLOOKUP(D79,Factors!$F$4:$H$8,3,FALSE),"")</f>
        <v/>
      </c>
      <c r="J79" s="6" t="str">
        <f t="shared" si="3"/>
        <v/>
      </c>
    </row>
    <row r="80" spans="1:10">
      <c r="A80" s="3"/>
      <c r="B80" s="3"/>
      <c r="C80" s="3"/>
      <c r="D80" s="3"/>
      <c r="E80" s="3"/>
      <c r="F80" s="3"/>
      <c r="G80" s="3"/>
      <c r="H80" s="6" t="str">
        <f t="shared" si="2"/>
        <v/>
      </c>
      <c r="I80" s="6" t="str">
        <f>IFERROR(VLOOKUP(D80,Factors!$F$4:$H$8,3,FALSE),"")</f>
        <v/>
      </c>
      <c r="J80" s="6" t="str">
        <f t="shared" si="3"/>
        <v/>
      </c>
    </row>
    <row r="81" spans="1:10">
      <c r="A81" s="3"/>
      <c r="B81" s="3"/>
      <c r="C81" s="3"/>
      <c r="D81" s="3"/>
      <c r="E81" s="3"/>
      <c r="F81" s="3"/>
      <c r="G81" s="3"/>
      <c r="H81" s="6" t="str">
        <f t="shared" si="2"/>
        <v/>
      </c>
      <c r="I81" s="6" t="str">
        <f>IFERROR(VLOOKUP(D81,Factors!$F$4:$H$8,3,FALSE),"")</f>
        <v/>
      </c>
      <c r="J81" s="6" t="str">
        <f t="shared" si="3"/>
        <v/>
      </c>
    </row>
    <row r="82" spans="1:10">
      <c r="A82" s="3"/>
      <c r="B82" s="3"/>
      <c r="C82" s="3"/>
      <c r="D82" s="3"/>
      <c r="E82" s="3"/>
      <c r="F82" s="3"/>
      <c r="G82" s="3"/>
      <c r="H82" s="6" t="str">
        <f t="shared" si="2"/>
        <v/>
      </c>
      <c r="I82" s="6" t="str">
        <f>IFERROR(VLOOKUP(D82,Factors!$F$4:$H$8,3,FALSE),"")</f>
        <v/>
      </c>
      <c r="J82" s="6" t="str">
        <f t="shared" si="3"/>
        <v/>
      </c>
    </row>
    <row r="83" spans="1:10">
      <c r="A83" s="3"/>
      <c r="B83" s="3"/>
      <c r="C83" s="3"/>
      <c r="D83" s="3"/>
      <c r="E83" s="3"/>
      <c r="F83" s="3"/>
      <c r="G83" s="3"/>
      <c r="H83" s="6" t="str">
        <f t="shared" si="2"/>
        <v/>
      </c>
      <c r="I83" s="6" t="str">
        <f>IFERROR(VLOOKUP(D83,Factors!$F$4:$H$8,3,FALSE),"")</f>
        <v/>
      </c>
      <c r="J83" s="6" t="str">
        <f t="shared" si="3"/>
        <v/>
      </c>
    </row>
    <row r="84" spans="1:10">
      <c r="A84" s="3"/>
      <c r="B84" s="3"/>
      <c r="C84" s="3"/>
      <c r="D84" s="3"/>
      <c r="E84" s="3"/>
      <c r="F84" s="3"/>
      <c r="G84" s="3"/>
      <c r="H84" s="6" t="str">
        <f t="shared" si="2"/>
        <v/>
      </c>
      <c r="I84" s="6" t="str">
        <f>IFERROR(VLOOKUP(D84,Factors!$F$4:$H$8,3,FALSE),"")</f>
        <v/>
      </c>
      <c r="J84" s="6" t="str">
        <f t="shared" si="3"/>
        <v/>
      </c>
    </row>
    <row r="85" spans="1:10">
      <c r="A85" s="3"/>
      <c r="B85" s="3"/>
      <c r="C85" s="3"/>
      <c r="D85" s="3"/>
      <c r="E85" s="3"/>
      <c r="F85" s="3"/>
      <c r="G85" s="3"/>
      <c r="H85" s="6" t="str">
        <f t="shared" si="2"/>
        <v/>
      </c>
      <c r="I85" s="6" t="str">
        <f>IFERROR(VLOOKUP(D85,Factors!$F$4:$H$8,3,FALSE),"")</f>
        <v/>
      </c>
      <c r="J85" s="6" t="str">
        <f t="shared" si="3"/>
        <v/>
      </c>
    </row>
    <row r="86" spans="1:10">
      <c r="A86" s="3"/>
      <c r="B86" s="3"/>
      <c r="C86" s="3"/>
      <c r="D86" s="3"/>
      <c r="E86" s="3"/>
      <c r="F86" s="3"/>
      <c r="G86" s="3"/>
      <c r="H86" s="6" t="str">
        <f t="shared" si="2"/>
        <v/>
      </c>
      <c r="I86" s="6" t="str">
        <f>IFERROR(VLOOKUP(D86,Factors!$F$4:$H$8,3,FALSE),"")</f>
        <v/>
      </c>
      <c r="J86" s="6" t="str">
        <f t="shared" si="3"/>
        <v/>
      </c>
    </row>
    <row r="87" spans="1:10">
      <c r="A87" s="3"/>
      <c r="B87" s="3"/>
      <c r="C87" s="3"/>
      <c r="D87" s="3"/>
      <c r="E87" s="3"/>
      <c r="F87" s="3"/>
      <c r="G87" s="3"/>
      <c r="H87" s="6" t="str">
        <f t="shared" si="2"/>
        <v/>
      </c>
      <c r="I87" s="6" t="str">
        <f>IFERROR(VLOOKUP(D87,Factors!$F$4:$H$8,3,FALSE),"")</f>
        <v/>
      </c>
      <c r="J87" s="6" t="str">
        <f t="shared" si="3"/>
        <v/>
      </c>
    </row>
    <row r="88" spans="1:10">
      <c r="A88" s="3"/>
      <c r="B88" s="3"/>
      <c r="C88" s="3"/>
      <c r="D88" s="3"/>
      <c r="E88" s="3"/>
      <c r="F88" s="3"/>
      <c r="G88" s="3"/>
      <c r="H88" s="6" t="str">
        <f t="shared" si="2"/>
        <v/>
      </c>
      <c r="I88" s="6" t="str">
        <f>IFERROR(VLOOKUP(D88,Factors!$F$4:$H$8,3,FALSE),"")</f>
        <v/>
      </c>
      <c r="J88" s="6" t="str">
        <f t="shared" si="3"/>
        <v/>
      </c>
    </row>
    <row r="89" spans="1:10">
      <c r="A89" s="3"/>
      <c r="B89" s="3"/>
      <c r="C89" s="3"/>
      <c r="D89" s="3"/>
      <c r="E89" s="3"/>
      <c r="F89" s="3"/>
      <c r="G89" s="3"/>
      <c r="H89" s="6" t="str">
        <f t="shared" si="2"/>
        <v/>
      </c>
      <c r="I89" s="6" t="str">
        <f>IFERROR(VLOOKUP(D89,Factors!$F$4:$H$8,3,FALSE),"")</f>
        <v/>
      </c>
      <c r="J89" s="6" t="str">
        <f t="shared" si="3"/>
        <v/>
      </c>
    </row>
    <row r="90" spans="1:10">
      <c r="A90" s="3"/>
      <c r="B90" s="3"/>
      <c r="C90" s="3"/>
      <c r="D90" s="3"/>
      <c r="E90" s="3"/>
      <c r="F90" s="3"/>
      <c r="G90" s="3"/>
      <c r="H90" s="6" t="str">
        <f t="shared" si="2"/>
        <v/>
      </c>
      <c r="I90" s="6" t="str">
        <f>IFERROR(VLOOKUP(D90,Factors!$F$4:$H$8,3,FALSE),"")</f>
        <v/>
      </c>
      <c r="J90" s="6" t="str">
        <f t="shared" si="3"/>
        <v/>
      </c>
    </row>
    <row r="91" spans="1:10">
      <c r="A91" s="3"/>
      <c r="B91" s="3"/>
      <c r="C91" s="3"/>
      <c r="D91" s="3"/>
      <c r="E91" s="3"/>
      <c r="F91" s="3"/>
      <c r="G91" s="3"/>
      <c r="H91" s="6" t="str">
        <f t="shared" si="2"/>
        <v/>
      </c>
      <c r="I91" s="6" t="str">
        <f>IFERROR(VLOOKUP(D91,Factors!$F$4:$H$8,3,FALSE),"")</f>
        <v/>
      </c>
      <c r="J91" s="6" t="str">
        <f t="shared" si="3"/>
        <v/>
      </c>
    </row>
    <row r="92" spans="1:10">
      <c r="A92" s="3"/>
      <c r="B92" s="3"/>
      <c r="C92" s="3"/>
      <c r="D92" s="3"/>
      <c r="E92" s="3"/>
      <c r="F92" s="3"/>
      <c r="G92" s="3"/>
      <c r="H92" s="6" t="str">
        <f t="shared" si="2"/>
        <v/>
      </c>
      <c r="I92" s="6" t="str">
        <f>IFERROR(VLOOKUP(D92,Factors!$F$4:$H$8,3,FALSE),"")</f>
        <v/>
      </c>
      <c r="J92" s="6" t="str">
        <f t="shared" si="3"/>
        <v/>
      </c>
    </row>
    <row r="93" spans="1:10">
      <c r="A93" s="3"/>
      <c r="B93" s="3"/>
      <c r="C93" s="3"/>
      <c r="D93" s="3"/>
      <c r="E93" s="3"/>
      <c r="F93" s="3"/>
      <c r="G93" s="3"/>
      <c r="H93" s="6" t="str">
        <f t="shared" si="2"/>
        <v/>
      </c>
      <c r="I93" s="6" t="str">
        <f>IFERROR(VLOOKUP(D93,Factors!$F$4:$H$8,3,FALSE),"")</f>
        <v/>
      </c>
      <c r="J93" s="6" t="str">
        <f t="shared" si="3"/>
        <v/>
      </c>
    </row>
    <row r="94" spans="1:10">
      <c r="A94" s="3"/>
      <c r="B94" s="3"/>
      <c r="C94" s="3"/>
      <c r="D94" s="3"/>
      <c r="E94" s="3"/>
      <c r="F94" s="3"/>
      <c r="G94" s="3"/>
      <c r="H94" s="6" t="str">
        <f t="shared" si="2"/>
        <v/>
      </c>
      <c r="I94" s="6" t="str">
        <f>IFERROR(VLOOKUP(D94,Factors!$F$4:$H$8,3,FALSE),"")</f>
        <v/>
      </c>
      <c r="J94" s="6" t="str">
        <f t="shared" si="3"/>
        <v/>
      </c>
    </row>
    <row r="95" spans="1:10">
      <c r="A95" s="3"/>
      <c r="B95" s="3"/>
      <c r="C95" s="3"/>
      <c r="D95" s="3"/>
      <c r="E95" s="3"/>
      <c r="F95" s="3"/>
      <c r="G95" s="3"/>
      <c r="H95" s="6" t="str">
        <f t="shared" si="2"/>
        <v/>
      </c>
      <c r="I95" s="6" t="str">
        <f>IFERROR(VLOOKUP(D95,Factors!$F$4:$H$8,3,FALSE),"")</f>
        <v/>
      </c>
      <c r="J95" s="6" t="str">
        <f t="shared" si="3"/>
        <v/>
      </c>
    </row>
    <row r="96" spans="1:10">
      <c r="A96" s="3"/>
      <c r="B96" s="3"/>
      <c r="C96" s="3"/>
      <c r="D96" s="3"/>
      <c r="E96" s="3"/>
      <c r="F96" s="3"/>
      <c r="G96" s="3"/>
      <c r="H96" s="6" t="str">
        <f t="shared" si="2"/>
        <v/>
      </c>
      <c r="I96" s="6" t="str">
        <f>IFERROR(VLOOKUP(D96,Factors!$F$4:$H$8,3,FALSE),"")</f>
        <v/>
      </c>
      <c r="J96" s="6" t="str">
        <f t="shared" si="3"/>
        <v/>
      </c>
    </row>
    <row r="97" spans="1:10">
      <c r="A97" s="3"/>
      <c r="B97" s="3"/>
      <c r="C97" s="3"/>
      <c r="D97" s="3"/>
      <c r="E97" s="3"/>
      <c r="F97" s="3"/>
      <c r="G97" s="3"/>
      <c r="H97" s="6" t="str">
        <f t="shared" si="2"/>
        <v/>
      </c>
      <c r="I97" s="6" t="str">
        <f>IFERROR(VLOOKUP(D97,Factors!$F$4:$H$8,3,FALSE),"")</f>
        <v/>
      </c>
      <c r="J97" s="6" t="str">
        <f t="shared" si="3"/>
        <v/>
      </c>
    </row>
    <row r="98" spans="1:10">
      <c r="A98" s="3"/>
      <c r="B98" s="3"/>
      <c r="C98" s="3"/>
      <c r="D98" s="3"/>
      <c r="E98" s="3"/>
      <c r="F98" s="3"/>
      <c r="G98" s="3"/>
      <c r="H98" s="6" t="str">
        <f t="shared" si="2"/>
        <v/>
      </c>
      <c r="I98" s="6" t="str">
        <f>IFERROR(VLOOKUP(D98,Factors!$F$4:$H$8,3,FALSE),"")</f>
        <v/>
      </c>
      <c r="J98" s="6" t="str">
        <f t="shared" si="3"/>
        <v/>
      </c>
    </row>
    <row r="99" spans="1:10">
      <c r="A99" s="3"/>
      <c r="B99" s="3"/>
      <c r="C99" s="3"/>
      <c r="D99" s="3"/>
      <c r="E99" s="3"/>
      <c r="F99" s="3"/>
      <c r="G99" s="3"/>
      <c r="H99" s="6" t="str">
        <f t="shared" si="2"/>
        <v/>
      </c>
      <c r="I99" s="6" t="str">
        <f>IFERROR(VLOOKUP(D99,Factors!$F$4:$H$8,3,FALSE),"")</f>
        <v/>
      </c>
      <c r="J99" s="6" t="str">
        <f t="shared" si="3"/>
        <v/>
      </c>
    </row>
    <row r="100" spans="1:10">
      <c r="A100" s="3"/>
      <c r="B100" s="3"/>
      <c r="C100" s="3"/>
      <c r="D100" s="3"/>
      <c r="E100" s="3"/>
      <c r="F100" s="3"/>
      <c r="G100" s="3"/>
      <c r="H100" s="6" t="str">
        <f t="shared" si="2"/>
        <v/>
      </c>
      <c r="I100" s="6" t="str">
        <f>IFERROR(VLOOKUP(D100,Factors!$F$4:$H$8,3,FALSE),"")</f>
        <v/>
      </c>
      <c r="J100" s="6" t="str">
        <f t="shared" si="3"/>
        <v/>
      </c>
    </row>
    <row r="101" spans="1:10">
      <c r="A101" s="3"/>
      <c r="B101" s="3"/>
      <c r="C101" s="3"/>
      <c r="D101" s="3"/>
      <c r="E101" s="3"/>
      <c r="F101" s="3"/>
      <c r="G101" s="3"/>
      <c r="H101" s="6" t="str">
        <f t="shared" si="2"/>
        <v/>
      </c>
      <c r="I101" s="6" t="str">
        <f>IFERROR(VLOOKUP(D101,Factors!$F$4:$H$8,3,FALSE),"")</f>
        <v/>
      </c>
      <c r="J101" s="6" t="str">
        <f t="shared" si="3"/>
        <v/>
      </c>
    </row>
    <row r="102" spans="1:10">
      <c r="A102" s="3"/>
      <c r="B102" s="3"/>
      <c r="C102" s="3"/>
      <c r="D102" s="3"/>
      <c r="E102" s="3"/>
      <c r="F102" s="3"/>
      <c r="G102" s="3"/>
      <c r="H102" s="6" t="str">
        <f t="shared" si="2"/>
        <v/>
      </c>
      <c r="I102" s="6" t="str">
        <f>IFERROR(VLOOKUP(D102,Factors!$F$4:$H$8,3,FALSE),"")</f>
        <v/>
      </c>
      <c r="J102" s="6" t="str">
        <f t="shared" si="3"/>
        <v/>
      </c>
    </row>
    <row r="103" spans="1:10">
      <c r="A103" s="3"/>
      <c r="B103" s="3"/>
      <c r="C103" s="3"/>
      <c r="D103" s="3"/>
      <c r="E103" s="3"/>
      <c r="F103" s="3"/>
      <c r="G103" s="3"/>
      <c r="H103" s="6" t="str">
        <f t="shared" si="2"/>
        <v/>
      </c>
      <c r="I103" s="6" t="str">
        <f>IFERROR(VLOOKUP(D103,Factors!$F$4:$H$8,3,FALSE),"")</f>
        <v/>
      </c>
      <c r="J103" s="6" t="str">
        <f t="shared" si="3"/>
        <v/>
      </c>
    </row>
    <row r="104" spans="1:10">
      <c r="A104" s="3"/>
      <c r="B104" s="3"/>
      <c r="C104" s="3"/>
      <c r="D104" s="3"/>
      <c r="E104" s="3"/>
      <c r="F104" s="3"/>
      <c r="G104" s="3"/>
      <c r="H104" s="6" t="str">
        <f t="shared" si="2"/>
        <v/>
      </c>
      <c r="I104" s="6" t="str">
        <f>IFERROR(VLOOKUP(D104,Factors!$F$4:$H$8,3,FALSE),"")</f>
        <v/>
      </c>
      <c r="J104" s="6" t="str">
        <f t="shared" si="3"/>
        <v/>
      </c>
    </row>
    <row r="105" spans="1:10">
      <c r="A105" s="3"/>
      <c r="B105" s="3"/>
      <c r="C105" s="3"/>
      <c r="D105" s="3"/>
      <c r="E105" s="3"/>
      <c r="F105" s="3"/>
      <c r="G105" s="3"/>
      <c r="H105" s="6" t="str">
        <f t="shared" si="2"/>
        <v/>
      </c>
      <c r="I105" s="6" t="str">
        <f>IFERROR(VLOOKUP(D105,Factors!$F$4:$H$8,3,FALSE),"")</f>
        <v/>
      </c>
      <c r="J105" s="6" t="str">
        <f t="shared" si="3"/>
        <v/>
      </c>
    </row>
    <row r="106" spans="1:10">
      <c r="A106" s="3"/>
      <c r="B106" s="3"/>
      <c r="C106" s="3"/>
      <c r="D106" s="3"/>
      <c r="E106" s="3"/>
      <c r="F106" s="3"/>
      <c r="G106" s="3"/>
      <c r="H106" s="6" t="str">
        <f t="shared" si="2"/>
        <v/>
      </c>
      <c r="I106" s="6" t="str">
        <f>IFERROR(VLOOKUP(D106,Factors!$F$4:$H$8,3,FALSE),"")</f>
        <v/>
      </c>
      <c r="J106" s="6" t="str">
        <f t="shared" si="3"/>
        <v/>
      </c>
    </row>
    <row r="107" spans="1:10">
      <c r="A107" s="3"/>
      <c r="B107" s="3"/>
      <c r="C107" s="3"/>
      <c r="D107" s="3"/>
      <c r="E107" s="3"/>
      <c r="F107" s="3"/>
      <c r="G107" s="3"/>
      <c r="H107" s="6" t="str">
        <f t="shared" si="2"/>
        <v/>
      </c>
      <c r="I107" s="6" t="str">
        <f>IFERROR(VLOOKUP(D107,Factors!$F$4:$H$8,3,FALSE),"")</f>
        <v/>
      </c>
      <c r="J107" s="6" t="str">
        <f t="shared" si="3"/>
        <v/>
      </c>
    </row>
    <row r="108" spans="1:10">
      <c r="A108" s="3"/>
      <c r="B108" s="3"/>
      <c r="C108" s="3"/>
      <c r="D108" s="3"/>
      <c r="E108" s="3"/>
      <c r="F108" s="3"/>
      <c r="G108" s="3"/>
      <c r="H108" s="6" t="str">
        <f t="shared" si="2"/>
        <v/>
      </c>
      <c r="I108" s="6" t="str">
        <f>IFERROR(VLOOKUP(D108,Factors!$F$4:$H$8,3,FALSE),"")</f>
        <v/>
      </c>
      <c r="J108" s="6" t="str">
        <f t="shared" si="3"/>
        <v/>
      </c>
    </row>
    <row r="109" spans="1:10">
      <c r="A109" s="3"/>
      <c r="B109" s="3"/>
      <c r="C109" s="3"/>
      <c r="D109" s="3"/>
      <c r="E109" s="3"/>
      <c r="F109" s="3"/>
      <c r="G109" s="3"/>
      <c r="H109" s="6" t="str">
        <f t="shared" si="2"/>
        <v/>
      </c>
      <c r="I109" s="6" t="str">
        <f>IFERROR(VLOOKUP(D109,Factors!$F$4:$H$8,3,FALSE),"")</f>
        <v/>
      </c>
      <c r="J109" s="6" t="str">
        <f t="shared" si="3"/>
        <v/>
      </c>
    </row>
    <row r="110" spans="1:10">
      <c r="A110" s="3"/>
      <c r="B110" s="3"/>
      <c r="C110" s="3"/>
      <c r="D110" s="3"/>
      <c r="E110" s="3"/>
      <c r="F110" s="3"/>
      <c r="G110" s="3"/>
      <c r="H110" s="6" t="str">
        <f t="shared" si="2"/>
        <v/>
      </c>
      <c r="I110" s="6" t="str">
        <f>IFERROR(VLOOKUP(D110,Factors!$F$4:$H$8,3,FALSE),"")</f>
        <v/>
      </c>
      <c r="J110" s="6" t="str">
        <f t="shared" si="3"/>
        <v/>
      </c>
    </row>
    <row r="111" spans="1:10">
      <c r="A111" s="3"/>
      <c r="B111" s="3"/>
      <c r="C111" s="3"/>
      <c r="D111" s="3"/>
      <c r="E111" s="3"/>
      <c r="F111" s="3"/>
      <c r="G111" s="3"/>
      <c r="H111" s="6" t="str">
        <f t="shared" si="2"/>
        <v/>
      </c>
      <c r="I111" s="6" t="str">
        <f>IFERROR(VLOOKUP(D111,Factors!$F$4:$H$8,3,FALSE),"")</f>
        <v/>
      </c>
      <c r="J111" s="6" t="str">
        <f t="shared" si="3"/>
        <v/>
      </c>
    </row>
    <row r="112" spans="1:10">
      <c r="A112" s="3"/>
      <c r="B112" s="3"/>
      <c r="C112" s="3"/>
      <c r="D112" s="3"/>
      <c r="E112" s="3"/>
      <c r="F112" s="3"/>
      <c r="G112" s="3"/>
      <c r="H112" s="6" t="str">
        <f t="shared" si="2"/>
        <v/>
      </c>
      <c r="I112" s="6" t="str">
        <f>IFERROR(VLOOKUP(D112,Factors!$F$4:$H$8,3,FALSE),"")</f>
        <v/>
      </c>
      <c r="J112" s="6" t="str">
        <f t="shared" si="3"/>
        <v/>
      </c>
    </row>
    <row r="113" spans="1:10">
      <c r="A113" s="3"/>
      <c r="B113" s="3"/>
      <c r="C113" s="3"/>
      <c r="D113" s="3"/>
      <c r="E113" s="3"/>
      <c r="F113" s="3"/>
      <c r="G113" s="3"/>
      <c r="H113" s="6" t="str">
        <f t="shared" si="2"/>
        <v/>
      </c>
      <c r="I113" s="6" t="str">
        <f>IFERROR(VLOOKUP(D113,Factors!$F$4:$H$8,3,FALSE),"")</f>
        <v/>
      </c>
      <c r="J113" s="6" t="str">
        <f t="shared" si="3"/>
        <v/>
      </c>
    </row>
    <row r="114" spans="1:10">
      <c r="A114" s="3"/>
      <c r="B114" s="3"/>
      <c r="C114" s="3"/>
      <c r="D114" s="3"/>
      <c r="E114" s="3"/>
      <c r="F114" s="3"/>
      <c r="G114" s="3"/>
      <c r="H114" s="6" t="str">
        <f t="shared" si="2"/>
        <v/>
      </c>
      <c r="I114" s="6" t="str">
        <f>IFERROR(VLOOKUP(D114,Factors!$F$4:$H$8,3,FALSE),"")</f>
        <v/>
      </c>
      <c r="J114" s="6" t="str">
        <f t="shared" si="3"/>
        <v/>
      </c>
    </row>
    <row r="115" spans="1:10">
      <c r="A115" s="3"/>
      <c r="B115" s="3"/>
      <c r="C115" s="3"/>
      <c r="D115" s="3"/>
      <c r="E115" s="3"/>
      <c r="F115" s="3"/>
      <c r="G115" s="3"/>
      <c r="H115" s="6" t="str">
        <f t="shared" si="2"/>
        <v/>
      </c>
      <c r="I115" s="6" t="str">
        <f>IFERROR(VLOOKUP(D115,Factors!$F$4:$H$8,3,FALSE),"")</f>
        <v/>
      </c>
      <c r="J115" s="6" t="str">
        <f t="shared" si="3"/>
        <v/>
      </c>
    </row>
    <row r="116" spans="1:10">
      <c r="A116" s="3"/>
      <c r="B116" s="3"/>
      <c r="C116" s="3"/>
      <c r="D116" s="3"/>
      <c r="E116" s="3"/>
      <c r="F116" s="3"/>
      <c r="G116" s="3"/>
      <c r="H116" s="6" t="str">
        <f t="shared" si="2"/>
        <v/>
      </c>
      <c r="I116" s="6" t="str">
        <f>IFERROR(VLOOKUP(D116,Factors!$F$4:$H$8,3,FALSE),"")</f>
        <v/>
      </c>
      <c r="J116" s="6" t="str">
        <f t="shared" si="3"/>
        <v/>
      </c>
    </row>
    <row r="117" spans="1:10">
      <c r="A117" s="3"/>
      <c r="B117" s="3"/>
      <c r="C117" s="3"/>
      <c r="D117" s="3"/>
      <c r="E117" s="3"/>
      <c r="F117" s="3"/>
      <c r="G117" s="3"/>
      <c r="H117" s="6" t="str">
        <f t="shared" si="2"/>
        <v/>
      </c>
      <c r="I117" s="6" t="str">
        <f>IFERROR(VLOOKUP(D117,Factors!$F$4:$H$8,3,FALSE),"")</f>
        <v/>
      </c>
      <c r="J117" s="6" t="str">
        <f t="shared" si="3"/>
        <v/>
      </c>
    </row>
    <row r="118" spans="1:10">
      <c r="A118" s="3"/>
      <c r="B118" s="3"/>
      <c r="C118" s="3"/>
      <c r="D118" s="3"/>
      <c r="E118" s="3"/>
      <c r="F118" s="3"/>
      <c r="G118" s="3"/>
      <c r="H118" s="6" t="str">
        <f t="shared" si="2"/>
        <v/>
      </c>
      <c r="I118" s="6" t="str">
        <f>IFERROR(VLOOKUP(D118,Factors!$F$4:$H$8,3,FALSE),"")</f>
        <v/>
      </c>
      <c r="J118" s="6" t="str">
        <f t="shared" si="3"/>
        <v/>
      </c>
    </row>
    <row r="119" spans="1:10">
      <c r="A119" s="3"/>
      <c r="B119" s="3"/>
      <c r="C119" s="3"/>
      <c r="D119" s="3"/>
      <c r="E119" s="3"/>
      <c r="F119" s="3"/>
      <c r="G119" s="3"/>
      <c r="H119" s="6" t="str">
        <f t="shared" si="2"/>
        <v/>
      </c>
      <c r="I119" s="6" t="str">
        <f>IFERROR(VLOOKUP(D119,Factors!$F$4:$H$8,3,FALSE),"")</f>
        <v/>
      </c>
      <c r="J119" s="6" t="str">
        <f t="shared" si="3"/>
        <v/>
      </c>
    </row>
    <row r="120" spans="1:10">
      <c r="A120" s="3"/>
      <c r="B120" s="3"/>
      <c r="C120" s="3"/>
      <c r="D120" s="3"/>
      <c r="E120" s="3"/>
      <c r="F120" s="3"/>
      <c r="G120" s="3"/>
      <c r="H120" s="6" t="str">
        <f t="shared" si="2"/>
        <v/>
      </c>
      <c r="I120" s="6" t="str">
        <f>IFERROR(VLOOKUP(D120,Factors!$F$4:$H$8,3,FALSE),"")</f>
        <v/>
      </c>
      <c r="J120" s="6" t="str">
        <f t="shared" si="3"/>
        <v/>
      </c>
    </row>
    <row r="121" spans="1:10">
      <c r="A121" s="3"/>
      <c r="B121" s="3"/>
      <c r="C121" s="3"/>
      <c r="D121" s="3"/>
      <c r="E121" s="3"/>
      <c r="F121" s="3"/>
      <c r="G121" s="3"/>
      <c r="H121" s="6" t="str">
        <f t="shared" si="2"/>
        <v/>
      </c>
      <c r="I121" s="6" t="str">
        <f>IFERROR(VLOOKUP(D121,Factors!$F$4:$H$8,3,FALSE),"")</f>
        <v/>
      </c>
      <c r="J121" s="6" t="str">
        <f t="shared" si="3"/>
        <v/>
      </c>
    </row>
    <row r="122" spans="1:10">
      <c r="A122" s="3"/>
      <c r="B122" s="3"/>
      <c r="C122" s="3"/>
      <c r="D122" s="3"/>
      <c r="E122" s="3"/>
      <c r="F122" s="3"/>
      <c r="G122" s="3"/>
      <c r="H122" s="6" t="str">
        <f t="shared" si="2"/>
        <v/>
      </c>
      <c r="I122" s="6" t="str">
        <f>IFERROR(VLOOKUP(D122,Factors!$F$4:$H$8,3,FALSE),"")</f>
        <v/>
      </c>
      <c r="J122" s="6" t="str">
        <f t="shared" si="3"/>
        <v/>
      </c>
    </row>
    <row r="123" spans="1:10">
      <c r="A123" s="3"/>
      <c r="B123" s="3"/>
      <c r="C123" s="3"/>
      <c r="D123" s="3"/>
      <c r="E123" s="3"/>
      <c r="F123" s="3"/>
      <c r="G123" s="3"/>
      <c r="H123" s="6" t="str">
        <f t="shared" si="2"/>
        <v/>
      </c>
      <c r="I123" s="6" t="str">
        <f>IFERROR(VLOOKUP(D123,Factors!$F$4:$H$8,3,FALSE),"")</f>
        <v/>
      </c>
      <c r="J123" s="6" t="str">
        <f t="shared" si="3"/>
        <v/>
      </c>
    </row>
    <row r="124" spans="1:10">
      <c r="A124" s="3"/>
      <c r="B124" s="3"/>
      <c r="C124" s="3"/>
      <c r="D124" s="3"/>
      <c r="E124" s="3"/>
      <c r="F124" s="3"/>
      <c r="G124" s="3"/>
      <c r="H124" s="6" t="str">
        <f t="shared" si="2"/>
        <v/>
      </c>
      <c r="I124" s="6" t="str">
        <f>IFERROR(VLOOKUP(D124,Factors!$F$4:$H$8,3,FALSE),"")</f>
        <v/>
      </c>
      <c r="J124" s="6" t="str">
        <f t="shared" si="3"/>
        <v/>
      </c>
    </row>
    <row r="125" spans="1:10">
      <c r="A125" s="3"/>
      <c r="B125" s="3"/>
      <c r="C125" s="3"/>
      <c r="D125" s="3"/>
      <c r="E125" s="3"/>
      <c r="F125" s="3"/>
      <c r="G125" s="3"/>
      <c r="H125" s="6" t="str">
        <f t="shared" si="2"/>
        <v/>
      </c>
      <c r="I125" s="6" t="str">
        <f>IFERROR(VLOOKUP(D125,Factors!$F$4:$H$8,3,FALSE),"")</f>
        <v/>
      </c>
      <c r="J125" s="6" t="str">
        <f t="shared" si="3"/>
        <v/>
      </c>
    </row>
    <row r="126" spans="1:10">
      <c r="A126" s="3"/>
      <c r="B126" s="3"/>
      <c r="C126" s="3"/>
      <c r="D126" s="3"/>
      <c r="E126" s="3"/>
      <c r="F126" s="3"/>
      <c r="G126" s="3"/>
      <c r="H126" s="6" t="str">
        <f t="shared" si="2"/>
        <v/>
      </c>
      <c r="I126" s="6" t="str">
        <f>IFERROR(VLOOKUP(D126,Factors!$F$4:$H$8,3,FALSE),"")</f>
        <v/>
      </c>
      <c r="J126" s="6" t="str">
        <f t="shared" si="3"/>
        <v/>
      </c>
    </row>
    <row r="127" spans="1:10">
      <c r="A127" s="3"/>
      <c r="B127" s="3"/>
      <c r="C127" s="3"/>
      <c r="D127" s="3"/>
      <c r="E127" s="3"/>
      <c r="F127" s="3"/>
      <c r="G127" s="3"/>
      <c r="H127" s="6" t="str">
        <f t="shared" si="2"/>
        <v/>
      </c>
      <c r="I127" s="6" t="str">
        <f>IFERROR(VLOOKUP(D127,Factors!$F$4:$H$8,3,FALSE),"")</f>
        <v/>
      </c>
      <c r="J127" s="6" t="str">
        <f t="shared" si="3"/>
        <v/>
      </c>
    </row>
    <row r="128" spans="1:10">
      <c r="A128" s="3"/>
      <c r="B128" s="3"/>
      <c r="C128" s="3"/>
      <c r="D128" s="3"/>
      <c r="E128" s="3"/>
      <c r="F128" s="3"/>
      <c r="G128" s="3"/>
      <c r="H128" s="6" t="str">
        <f t="shared" si="2"/>
        <v/>
      </c>
      <c r="I128" s="6" t="str">
        <f>IFERROR(VLOOKUP(D128,Factors!$F$4:$H$8,3,FALSE),"")</f>
        <v/>
      </c>
      <c r="J128" s="6" t="str">
        <f t="shared" si="3"/>
        <v/>
      </c>
    </row>
    <row r="129" spans="1:10">
      <c r="A129" s="3"/>
      <c r="B129" s="3"/>
      <c r="C129" s="3"/>
      <c r="D129" s="3"/>
      <c r="E129" s="3"/>
      <c r="F129" s="3"/>
      <c r="G129" s="3"/>
      <c r="H129" s="6" t="str">
        <f t="shared" si="2"/>
        <v/>
      </c>
      <c r="I129" s="6" t="str">
        <f>IFERROR(VLOOKUP(D129,Factors!$F$4:$H$8,3,FALSE),"")</f>
        <v/>
      </c>
      <c r="J129" s="6" t="str">
        <f t="shared" si="3"/>
        <v/>
      </c>
    </row>
    <row r="130" spans="1:10">
      <c r="A130" s="3"/>
      <c r="B130" s="3"/>
      <c r="C130" s="3"/>
      <c r="D130" s="3"/>
      <c r="E130" s="3"/>
      <c r="F130" s="3"/>
      <c r="G130" s="3"/>
      <c r="H130" s="6" t="str">
        <f t="shared" ref="H130:H193" si="4">IF(OR(F130="",G130=""),"",F130*G130)</f>
        <v/>
      </c>
      <c r="I130" s="6" t="str">
        <f>IFERROR(VLOOKUP(D130,Factors!$F$4:$H$8,3,FALSE),"")</f>
        <v/>
      </c>
      <c r="J130" s="6" t="str">
        <f t="shared" ref="J130:J193" si="5">IF(OR(H130="",I130=""),"",H130*I130)</f>
        <v/>
      </c>
    </row>
    <row r="131" spans="1:10">
      <c r="A131" s="3"/>
      <c r="B131" s="3"/>
      <c r="C131" s="3"/>
      <c r="D131" s="3"/>
      <c r="E131" s="3"/>
      <c r="F131" s="3"/>
      <c r="G131" s="3"/>
      <c r="H131" s="6" t="str">
        <f t="shared" si="4"/>
        <v/>
      </c>
      <c r="I131" s="6" t="str">
        <f>IFERROR(VLOOKUP(D131,Factors!$F$4:$H$8,3,FALSE),"")</f>
        <v/>
      </c>
      <c r="J131" s="6" t="str">
        <f t="shared" si="5"/>
        <v/>
      </c>
    </row>
    <row r="132" spans="1:10">
      <c r="A132" s="3"/>
      <c r="B132" s="3"/>
      <c r="C132" s="3"/>
      <c r="D132" s="3"/>
      <c r="E132" s="3"/>
      <c r="F132" s="3"/>
      <c r="G132" s="3"/>
      <c r="H132" s="6" t="str">
        <f t="shared" si="4"/>
        <v/>
      </c>
      <c r="I132" s="6" t="str">
        <f>IFERROR(VLOOKUP(D132,Factors!$F$4:$H$8,3,FALSE),"")</f>
        <v/>
      </c>
      <c r="J132" s="6" t="str">
        <f t="shared" si="5"/>
        <v/>
      </c>
    </row>
    <row r="133" spans="1:10">
      <c r="A133" s="3"/>
      <c r="B133" s="3"/>
      <c r="C133" s="3"/>
      <c r="D133" s="3"/>
      <c r="E133" s="3"/>
      <c r="F133" s="3"/>
      <c r="G133" s="3"/>
      <c r="H133" s="6" t="str">
        <f t="shared" si="4"/>
        <v/>
      </c>
      <c r="I133" s="6" t="str">
        <f>IFERROR(VLOOKUP(D133,Factors!$F$4:$H$8,3,FALSE),"")</f>
        <v/>
      </c>
      <c r="J133" s="6" t="str">
        <f t="shared" si="5"/>
        <v/>
      </c>
    </row>
    <row r="134" spans="1:10">
      <c r="A134" s="3"/>
      <c r="B134" s="3"/>
      <c r="C134" s="3"/>
      <c r="D134" s="3"/>
      <c r="E134" s="3"/>
      <c r="F134" s="3"/>
      <c r="G134" s="3"/>
      <c r="H134" s="6" t="str">
        <f t="shared" si="4"/>
        <v/>
      </c>
      <c r="I134" s="6" t="str">
        <f>IFERROR(VLOOKUP(D134,Factors!$F$4:$H$8,3,FALSE),"")</f>
        <v/>
      </c>
      <c r="J134" s="6" t="str">
        <f t="shared" si="5"/>
        <v/>
      </c>
    </row>
    <row r="135" spans="1:10">
      <c r="A135" s="3"/>
      <c r="B135" s="3"/>
      <c r="C135" s="3"/>
      <c r="D135" s="3"/>
      <c r="E135" s="3"/>
      <c r="F135" s="3"/>
      <c r="G135" s="3"/>
      <c r="H135" s="6" t="str">
        <f t="shared" si="4"/>
        <v/>
      </c>
      <c r="I135" s="6" t="str">
        <f>IFERROR(VLOOKUP(D135,Factors!$F$4:$H$8,3,FALSE),"")</f>
        <v/>
      </c>
      <c r="J135" s="6" t="str">
        <f t="shared" si="5"/>
        <v/>
      </c>
    </row>
    <row r="136" spans="1:10">
      <c r="A136" s="3"/>
      <c r="B136" s="3"/>
      <c r="C136" s="3"/>
      <c r="D136" s="3"/>
      <c r="E136" s="3"/>
      <c r="F136" s="3"/>
      <c r="G136" s="3"/>
      <c r="H136" s="6" t="str">
        <f t="shared" si="4"/>
        <v/>
      </c>
      <c r="I136" s="6" t="str">
        <f>IFERROR(VLOOKUP(D136,Factors!$F$4:$H$8,3,FALSE),"")</f>
        <v/>
      </c>
      <c r="J136" s="6" t="str">
        <f t="shared" si="5"/>
        <v/>
      </c>
    </row>
    <row r="137" spans="1:10">
      <c r="A137" s="3"/>
      <c r="B137" s="3"/>
      <c r="C137" s="3"/>
      <c r="D137" s="3"/>
      <c r="E137" s="3"/>
      <c r="F137" s="3"/>
      <c r="G137" s="3"/>
      <c r="H137" s="6" t="str">
        <f t="shared" si="4"/>
        <v/>
      </c>
      <c r="I137" s="6" t="str">
        <f>IFERROR(VLOOKUP(D137,Factors!$F$4:$H$8,3,FALSE),"")</f>
        <v/>
      </c>
      <c r="J137" s="6" t="str">
        <f t="shared" si="5"/>
        <v/>
      </c>
    </row>
    <row r="138" spans="1:10">
      <c r="A138" s="3"/>
      <c r="B138" s="3"/>
      <c r="C138" s="3"/>
      <c r="D138" s="3"/>
      <c r="E138" s="3"/>
      <c r="F138" s="3"/>
      <c r="G138" s="3"/>
      <c r="H138" s="6" t="str">
        <f t="shared" si="4"/>
        <v/>
      </c>
      <c r="I138" s="6" t="str">
        <f>IFERROR(VLOOKUP(D138,Factors!$F$4:$H$8,3,FALSE),"")</f>
        <v/>
      </c>
      <c r="J138" s="6" t="str">
        <f t="shared" si="5"/>
        <v/>
      </c>
    </row>
    <row r="139" spans="1:10">
      <c r="A139" s="3"/>
      <c r="B139" s="3"/>
      <c r="C139" s="3"/>
      <c r="D139" s="3"/>
      <c r="E139" s="3"/>
      <c r="F139" s="3"/>
      <c r="G139" s="3"/>
      <c r="H139" s="6" t="str">
        <f t="shared" si="4"/>
        <v/>
      </c>
      <c r="I139" s="6" t="str">
        <f>IFERROR(VLOOKUP(D139,Factors!$F$4:$H$8,3,FALSE),"")</f>
        <v/>
      </c>
      <c r="J139" s="6" t="str">
        <f t="shared" si="5"/>
        <v/>
      </c>
    </row>
    <row r="140" spans="1:10">
      <c r="A140" s="3"/>
      <c r="B140" s="3"/>
      <c r="C140" s="3"/>
      <c r="D140" s="3"/>
      <c r="E140" s="3"/>
      <c r="F140" s="3"/>
      <c r="G140" s="3"/>
      <c r="H140" s="6" t="str">
        <f t="shared" si="4"/>
        <v/>
      </c>
      <c r="I140" s="6" t="str">
        <f>IFERROR(VLOOKUP(D140,Factors!$F$4:$H$8,3,FALSE),"")</f>
        <v/>
      </c>
      <c r="J140" s="6" t="str">
        <f t="shared" si="5"/>
        <v/>
      </c>
    </row>
    <row r="141" spans="1:10">
      <c r="A141" s="3"/>
      <c r="B141" s="3"/>
      <c r="C141" s="3"/>
      <c r="D141" s="3"/>
      <c r="E141" s="3"/>
      <c r="F141" s="3"/>
      <c r="G141" s="3"/>
      <c r="H141" s="6" t="str">
        <f t="shared" si="4"/>
        <v/>
      </c>
      <c r="I141" s="6" t="str">
        <f>IFERROR(VLOOKUP(D141,Factors!$F$4:$H$8,3,FALSE),"")</f>
        <v/>
      </c>
      <c r="J141" s="6" t="str">
        <f t="shared" si="5"/>
        <v/>
      </c>
    </row>
    <row r="142" spans="1:10">
      <c r="A142" s="3"/>
      <c r="B142" s="3"/>
      <c r="C142" s="3"/>
      <c r="D142" s="3"/>
      <c r="E142" s="3"/>
      <c r="F142" s="3"/>
      <c r="G142" s="3"/>
      <c r="H142" s="6" t="str">
        <f t="shared" si="4"/>
        <v/>
      </c>
      <c r="I142" s="6" t="str">
        <f>IFERROR(VLOOKUP(D142,Factors!$F$4:$H$8,3,FALSE),"")</f>
        <v/>
      </c>
      <c r="J142" s="6" t="str">
        <f t="shared" si="5"/>
        <v/>
      </c>
    </row>
    <row r="143" spans="1:10">
      <c r="A143" s="3"/>
      <c r="B143" s="3"/>
      <c r="C143" s="3"/>
      <c r="D143" s="3"/>
      <c r="E143" s="3"/>
      <c r="F143" s="3"/>
      <c r="G143" s="3"/>
      <c r="H143" s="6" t="str">
        <f t="shared" si="4"/>
        <v/>
      </c>
      <c r="I143" s="6" t="str">
        <f>IFERROR(VLOOKUP(D143,Factors!$F$4:$H$8,3,FALSE),"")</f>
        <v/>
      </c>
      <c r="J143" s="6" t="str">
        <f t="shared" si="5"/>
        <v/>
      </c>
    </row>
    <row r="144" spans="1:10">
      <c r="A144" s="3"/>
      <c r="B144" s="3"/>
      <c r="C144" s="3"/>
      <c r="D144" s="3"/>
      <c r="E144" s="3"/>
      <c r="F144" s="3"/>
      <c r="G144" s="3"/>
      <c r="H144" s="6" t="str">
        <f t="shared" si="4"/>
        <v/>
      </c>
      <c r="I144" s="6" t="str">
        <f>IFERROR(VLOOKUP(D144,Factors!$F$4:$H$8,3,FALSE),"")</f>
        <v/>
      </c>
      <c r="J144" s="6" t="str">
        <f t="shared" si="5"/>
        <v/>
      </c>
    </row>
    <row r="145" spans="1:10">
      <c r="A145" s="3"/>
      <c r="B145" s="3"/>
      <c r="C145" s="3"/>
      <c r="D145" s="3"/>
      <c r="E145" s="3"/>
      <c r="F145" s="3"/>
      <c r="G145" s="3"/>
      <c r="H145" s="6" t="str">
        <f t="shared" si="4"/>
        <v/>
      </c>
      <c r="I145" s="6" t="str">
        <f>IFERROR(VLOOKUP(D145,Factors!$F$4:$H$8,3,FALSE),"")</f>
        <v/>
      </c>
      <c r="J145" s="6" t="str">
        <f t="shared" si="5"/>
        <v/>
      </c>
    </row>
    <row r="146" spans="1:10">
      <c r="A146" s="3"/>
      <c r="B146" s="3"/>
      <c r="C146" s="3"/>
      <c r="D146" s="3"/>
      <c r="E146" s="3"/>
      <c r="F146" s="3"/>
      <c r="G146" s="3"/>
      <c r="H146" s="6" t="str">
        <f t="shared" si="4"/>
        <v/>
      </c>
      <c r="I146" s="6" t="str">
        <f>IFERROR(VLOOKUP(D146,Factors!$F$4:$H$8,3,FALSE),"")</f>
        <v/>
      </c>
      <c r="J146" s="6" t="str">
        <f t="shared" si="5"/>
        <v/>
      </c>
    </row>
    <row r="147" spans="1:10">
      <c r="A147" s="3"/>
      <c r="B147" s="3"/>
      <c r="C147" s="3"/>
      <c r="D147" s="3"/>
      <c r="E147" s="3"/>
      <c r="F147" s="3"/>
      <c r="G147" s="3"/>
      <c r="H147" s="6" t="str">
        <f t="shared" si="4"/>
        <v/>
      </c>
      <c r="I147" s="6" t="str">
        <f>IFERROR(VLOOKUP(D147,Factors!$F$4:$H$8,3,FALSE),"")</f>
        <v/>
      </c>
      <c r="J147" s="6" t="str">
        <f t="shared" si="5"/>
        <v/>
      </c>
    </row>
    <row r="148" spans="1:10">
      <c r="A148" s="3"/>
      <c r="B148" s="3"/>
      <c r="C148" s="3"/>
      <c r="D148" s="3"/>
      <c r="E148" s="3"/>
      <c r="F148" s="3"/>
      <c r="G148" s="3"/>
      <c r="H148" s="6" t="str">
        <f t="shared" si="4"/>
        <v/>
      </c>
      <c r="I148" s="6" t="str">
        <f>IFERROR(VLOOKUP(D148,Factors!$F$4:$H$8,3,FALSE),"")</f>
        <v/>
      </c>
      <c r="J148" s="6" t="str">
        <f t="shared" si="5"/>
        <v/>
      </c>
    </row>
    <row r="149" spans="1:10">
      <c r="A149" s="3"/>
      <c r="B149" s="3"/>
      <c r="C149" s="3"/>
      <c r="D149" s="3"/>
      <c r="E149" s="3"/>
      <c r="F149" s="3"/>
      <c r="G149" s="3"/>
      <c r="H149" s="6" t="str">
        <f t="shared" si="4"/>
        <v/>
      </c>
      <c r="I149" s="6" t="str">
        <f>IFERROR(VLOOKUP(D149,Factors!$F$4:$H$8,3,FALSE),"")</f>
        <v/>
      </c>
      <c r="J149" s="6" t="str">
        <f t="shared" si="5"/>
        <v/>
      </c>
    </row>
    <row r="150" spans="1:10">
      <c r="A150" s="3"/>
      <c r="B150" s="3"/>
      <c r="C150" s="3"/>
      <c r="D150" s="3"/>
      <c r="E150" s="3"/>
      <c r="F150" s="3"/>
      <c r="G150" s="3"/>
      <c r="H150" s="6" t="str">
        <f t="shared" si="4"/>
        <v/>
      </c>
      <c r="I150" s="6" t="str">
        <f>IFERROR(VLOOKUP(D150,Factors!$F$4:$H$8,3,FALSE),"")</f>
        <v/>
      </c>
      <c r="J150" s="6" t="str">
        <f t="shared" si="5"/>
        <v/>
      </c>
    </row>
    <row r="151" spans="1:10">
      <c r="A151" s="3"/>
      <c r="B151" s="3"/>
      <c r="C151" s="3"/>
      <c r="D151" s="3"/>
      <c r="E151" s="3"/>
      <c r="F151" s="3"/>
      <c r="G151" s="3"/>
      <c r="H151" s="6" t="str">
        <f t="shared" si="4"/>
        <v/>
      </c>
      <c r="I151" s="6" t="str">
        <f>IFERROR(VLOOKUP(D151,Factors!$F$4:$H$8,3,FALSE),"")</f>
        <v/>
      </c>
      <c r="J151" s="6" t="str">
        <f t="shared" si="5"/>
        <v/>
      </c>
    </row>
    <row r="152" spans="1:10">
      <c r="A152" s="3"/>
      <c r="B152" s="3"/>
      <c r="C152" s="3"/>
      <c r="D152" s="3"/>
      <c r="E152" s="3"/>
      <c r="F152" s="3"/>
      <c r="G152" s="3"/>
      <c r="H152" s="6" t="str">
        <f t="shared" si="4"/>
        <v/>
      </c>
      <c r="I152" s="6" t="str">
        <f>IFERROR(VLOOKUP(D152,Factors!$F$4:$H$8,3,FALSE),"")</f>
        <v/>
      </c>
      <c r="J152" s="6" t="str">
        <f t="shared" si="5"/>
        <v/>
      </c>
    </row>
    <row r="153" spans="1:10">
      <c r="A153" s="3"/>
      <c r="B153" s="3"/>
      <c r="C153" s="3"/>
      <c r="D153" s="3"/>
      <c r="E153" s="3"/>
      <c r="F153" s="3"/>
      <c r="G153" s="3"/>
      <c r="H153" s="6" t="str">
        <f t="shared" si="4"/>
        <v/>
      </c>
      <c r="I153" s="6" t="str">
        <f>IFERROR(VLOOKUP(D153,Factors!$F$4:$H$8,3,FALSE),"")</f>
        <v/>
      </c>
      <c r="J153" s="6" t="str">
        <f t="shared" si="5"/>
        <v/>
      </c>
    </row>
    <row r="154" spans="1:10">
      <c r="A154" s="3"/>
      <c r="B154" s="3"/>
      <c r="C154" s="3"/>
      <c r="D154" s="3"/>
      <c r="E154" s="3"/>
      <c r="F154" s="3"/>
      <c r="G154" s="3"/>
      <c r="H154" s="6" t="str">
        <f t="shared" si="4"/>
        <v/>
      </c>
      <c r="I154" s="6" t="str">
        <f>IFERROR(VLOOKUP(D154,Factors!$F$4:$H$8,3,FALSE),"")</f>
        <v/>
      </c>
      <c r="J154" s="6" t="str">
        <f t="shared" si="5"/>
        <v/>
      </c>
    </row>
    <row r="155" spans="1:10">
      <c r="A155" s="3"/>
      <c r="B155" s="3"/>
      <c r="C155" s="3"/>
      <c r="D155" s="3"/>
      <c r="E155" s="3"/>
      <c r="F155" s="3"/>
      <c r="G155" s="3"/>
      <c r="H155" s="6" t="str">
        <f t="shared" si="4"/>
        <v/>
      </c>
      <c r="I155" s="6" t="str">
        <f>IFERROR(VLOOKUP(D155,Factors!$F$4:$H$8,3,FALSE),"")</f>
        <v/>
      </c>
      <c r="J155" s="6" t="str">
        <f t="shared" si="5"/>
        <v/>
      </c>
    </row>
    <row r="156" spans="1:10">
      <c r="A156" s="3"/>
      <c r="B156" s="3"/>
      <c r="C156" s="3"/>
      <c r="D156" s="3"/>
      <c r="E156" s="3"/>
      <c r="F156" s="3"/>
      <c r="G156" s="3"/>
      <c r="H156" s="6" t="str">
        <f t="shared" si="4"/>
        <v/>
      </c>
      <c r="I156" s="6" t="str">
        <f>IFERROR(VLOOKUP(D156,Factors!$F$4:$H$8,3,FALSE),"")</f>
        <v/>
      </c>
      <c r="J156" s="6" t="str">
        <f t="shared" si="5"/>
        <v/>
      </c>
    </row>
    <row r="157" spans="1:10">
      <c r="A157" s="3"/>
      <c r="B157" s="3"/>
      <c r="C157" s="3"/>
      <c r="D157" s="3"/>
      <c r="E157" s="3"/>
      <c r="F157" s="3"/>
      <c r="G157" s="3"/>
      <c r="H157" s="6" t="str">
        <f t="shared" si="4"/>
        <v/>
      </c>
      <c r="I157" s="6" t="str">
        <f>IFERROR(VLOOKUP(D157,Factors!$F$4:$H$8,3,FALSE),"")</f>
        <v/>
      </c>
      <c r="J157" s="6" t="str">
        <f t="shared" si="5"/>
        <v/>
      </c>
    </row>
    <row r="158" spans="1:10">
      <c r="A158" s="3"/>
      <c r="B158" s="3"/>
      <c r="C158" s="3"/>
      <c r="D158" s="3"/>
      <c r="E158" s="3"/>
      <c r="F158" s="3"/>
      <c r="G158" s="3"/>
      <c r="H158" s="6" t="str">
        <f t="shared" si="4"/>
        <v/>
      </c>
      <c r="I158" s="6" t="str">
        <f>IFERROR(VLOOKUP(D158,Factors!$F$4:$H$8,3,FALSE),"")</f>
        <v/>
      </c>
      <c r="J158" s="6" t="str">
        <f t="shared" si="5"/>
        <v/>
      </c>
    </row>
    <row r="159" spans="1:10">
      <c r="A159" s="3"/>
      <c r="B159" s="3"/>
      <c r="C159" s="3"/>
      <c r="D159" s="3"/>
      <c r="E159" s="3"/>
      <c r="F159" s="3"/>
      <c r="G159" s="3"/>
      <c r="H159" s="6" t="str">
        <f t="shared" si="4"/>
        <v/>
      </c>
      <c r="I159" s="6" t="str">
        <f>IFERROR(VLOOKUP(D159,Factors!$F$4:$H$8,3,FALSE),"")</f>
        <v/>
      </c>
      <c r="J159" s="6" t="str">
        <f t="shared" si="5"/>
        <v/>
      </c>
    </row>
    <row r="160" spans="1:10">
      <c r="A160" s="3"/>
      <c r="B160" s="3"/>
      <c r="C160" s="3"/>
      <c r="D160" s="3"/>
      <c r="E160" s="3"/>
      <c r="F160" s="3"/>
      <c r="G160" s="3"/>
      <c r="H160" s="6" t="str">
        <f t="shared" si="4"/>
        <v/>
      </c>
      <c r="I160" s="6" t="str">
        <f>IFERROR(VLOOKUP(D160,Factors!$F$4:$H$8,3,FALSE),"")</f>
        <v/>
      </c>
      <c r="J160" s="6" t="str">
        <f t="shared" si="5"/>
        <v/>
      </c>
    </row>
    <row r="161" spans="1:10">
      <c r="A161" s="3"/>
      <c r="B161" s="3"/>
      <c r="C161" s="3"/>
      <c r="D161" s="3"/>
      <c r="E161" s="3"/>
      <c r="F161" s="3"/>
      <c r="G161" s="3"/>
      <c r="H161" s="6" t="str">
        <f t="shared" si="4"/>
        <v/>
      </c>
      <c r="I161" s="6" t="str">
        <f>IFERROR(VLOOKUP(D161,Factors!$F$4:$H$8,3,FALSE),"")</f>
        <v/>
      </c>
      <c r="J161" s="6" t="str">
        <f t="shared" si="5"/>
        <v/>
      </c>
    </row>
    <row r="162" spans="1:10">
      <c r="A162" s="3"/>
      <c r="B162" s="3"/>
      <c r="C162" s="3"/>
      <c r="D162" s="3"/>
      <c r="E162" s="3"/>
      <c r="F162" s="3"/>
      <c r="G162" s="3"/>
      <c r="H162" s="6" t="str">
        <f t="shared" si="4"/>
        <v/>
      </c>
      <c r="I162" s="6" t="str">
        <f>IFERROR(VLOOKUP(D162,Factors!$F$4:$H$8,3,FALSE),"")</f>
        <v/>
      </c>
      <c r="J162" s="6" t="str">
        <f t="shared" si="5"/>
        <v/>
      </c>
    </row>
    <row r="163" spans="1:10">
      <c r="A163" s="3"/>
      <c r="B163" s="3"/>
      <c r="C163" s="3"/>
      <c r="D163" s="3"/>
      <c r="E163" s="3"/>
      <c r="F163" s="3"/>
      <c r="G163" s="3"/>
      <c r="H163" s="6" t="str">
        <f t="shared" si="4"/>
        <v/>
      </c>
      <c r="I163" s="6" t="str">
        <f>IFERROR(VLOOKUP(D163,Factors!$F$4:$H$8,3,FALSE),"")</f>
        <v/>
      </c>
      <c r="J163" s="6" t="str">
        <f t="shared" si="5"/>
        <v/>
      </c>
    </row>
    <row r="164" spans="1:10">
      <c r="A164" s="3"/>
      <c r="B164" s="3"/>
      <c r="C164" s="3"/>
      <c r="D164" s="3"/>
      <c r="E164" s="3"/>
      <c r="F164" s="3"/>
      <c r="G164" s="3"/>
      <c r="H164" s="6" t="str">
        <f t="shared" si="4"/>
        <v/>
      </c>
      <c r="I164" s="6" t="str">
        <f>IFERROR(VLOOKUP(D164,Factors!$F$4:$H$8,3,FALSE),"")</f>
        <v/>
      </c>
      <c r="J164" s="6" t="str">
        <f t="shared" si="5"/>
        <v/>
      </c>
    </row>
    <row r="165" spans="1:10">
      <c r="A165" s="3"/>
      <c r="B165" s="3"/>
      <c r="C165" s="3"/>
      <c r="D165" s="3"/>
      <c r="E165" s="3"/>
      <c r="F165" s="3"/>
      <c r="G165" s="3"/>
      <c r="H165" s="6" t="str">
        <f t="shared" si="4"/>
        <v/>
      </c>
      <c r="I165" s="6" t="str">
        <f>IFERROR(VLOOKUP(D165,Factors!$F$4:$H$8,3,FALSE),"")</f>
        <v/>
      </c>
      <c r="J165" s="6" t="str">
        <f t="shared" si="5"/>
        <v/>
      </c>
    </row>
    <row r="166" spans="1:10">
      <c r="A166" s="3"/>
      <c r="B166" s="3"/>
      <c r="C166" s="3"/>
      <c r="D166" s="3"/>
      <c r="E166" s="3"/>
      <c r="F166" s="3"/>
      <c r="G166" s="3"/>
      <c r="H166" s="6" t="str">
        <f t="shared" si="4"/>
        <v/>
      </c>
      <c r="I166" s="6" t="str">
        <f>IFERROR(VLOOKUP(D166,Factors!$F$4:$H$8,3,FALSE),"")</f>
        <v/>
      </c>
      <c r="J166" s="6" t="str">
        <f t="shared" si="5"/>
        <v/>
      </c>
    </row>
    <row r="167" spans="1:10">
      <c r="A167" s="3"/>
      <c r="B167" s="3"/>
      <c r="C167" s="3"/>
      <c r="D167" s="3"/>
      <c r="E167" s="3"/>
      <c r="F167" s="3"/>
      <c r="G167" s="3"/>
      <c r="H167" s="6" t="str">
        <f t="shared" si="4"/>
        <v/>
      </c>
      <c r="I167" s="6" t="str">
        <f>IFERROR(VLOOKUP(D167,Factors!$F$4:$H$8,3,FALSE),"")</f>
        <v/>
      </c>
      <c r="J167" s="6" t="str">
        <f t="shared" si="5"/>
        <v/>
      </c>
    </row>
    <row r="168" spans="1:10">
      <c r="A168" s="3"/>
      <c r="B168" s="3"/>
      <c r="C168" s="3"/>
      <c r="D168" s="3"/>
      <c r="E168" s="3"/>
      <c r="F168" s="3"/>
      <c r="G168" s="3"/>
      <c r="H168" s="6" t="str">
        <f t="shared" si="4"/>
        <v/>
      </c>
      <c r="I168" s="6" t="str">
        <f>IFERROR(VLOOKUP(D168,Factors!$F$4:$H$8,3,FALSE),"")</f>
        <v/>
      </c>
      <c r="J168" s="6" t="str">
        <f t="shared" si="5"/>
        <v/>
      </c>
    </row>
    <row r="169" spans="1:10">
      <c r="A169" s="3"/>
      <c r="B169" s="3"/>
      <c r="C169" s="3"/>
      <c r="D169" s="3"/>
      <c r="E169" s="3"/>
      <c r="F169" s="3"/>
      <c r="G169" s="3"/>
      <c r="H169" s="6" t="str">
        <f t="shared" si="4"/>
        <v/>
      </c>
      <c r="I169" s="6" t="str">
        <f>IFERROR(VLOOKUP(D169,Factors!$F$4:$H$8,3,FALSE),"")</f>
        <v/>
      </c>
      <c r="J169" s="6" t="str">
        <f t="shared" si="5"/>
        <v/>
      </c>
    </row>
    <row r="170" spans="1:10">
      <c r="A170" s="3"/>
      <c r="B170" s="3"/>
      <c r="C170" s="3"/>
      <c r="D170" s="3"/>
      <c r="E170" s="3"/>
      <c r="F170" s="3"/>
      <c r="G170" s="3"/>
      <c r="H170" s="6" t="str">
        <f t="shared" si="4"/>
        <v/>
      </c>
      <c r="I170" s="6" t="str">
        <f>IFERROR(VLOOKUP(D170,Factors!$F$4:$H$8,3,FALSE),"")</f>
        <v/>
      </c>
      <c r="J170" s="6" t="str">
        <f t="shared" si="5"/>
        <v/>
      </c>
    </row>
    <row r="171" spans="1:10">
      <c r="A171" s="3"/>
      <c r="B171" s="3"/>
      <c r="C171" s="3"/>
      <c r="D171" s="3"/>
      <c r="E171" s="3"/>
      <c r="F171" s="3"/>
      <c r="G171" s="3"/>
      <c r="H171" s="6" t="str">
        <f t="shared" si="4"/>
        <v/>
      </c>
      <c r="I171" s="6" t="str">
        <f>IFERROR(VLOOKUP(D171,Factors!$F$4:$H$8,3,FALSE),"")</f>
        <v/>
      </c>
      <c r="J171" s="6" t="str">
        <f t="shared" si="5"/>
        <v/>
      </c>
    </row>
    <row r="172" spans="1:10">
      <c r="A172" s="3"/>
      <c r="B172" s="3"/>
      <c r="C172" s="3"/>
      <c r="D172" s="3"/>
      <c r="E172" s="3"/>
      <c r="F172" s="3"/>
      <c r="G172" s="3"/>
      <c r="H172" s="6" t="str">
        <f t="shared" si="4"/>
        <v/>
      </c>
      <c r="I172" s="6" t="str">
        <f>IFERROR(VLOOKUP(D172,Factors!$F$4:$H$8,3,FALSE),"")</f>
        <v/>
      </c>
      <c r="J172" s="6" t="str">
        <f t="shared" si="5"/>
        <v/>
      </c>
    </row>
    <row r="173" spans="1:10">
      <c r="A173" s="3"/>
      <c r="B173" s="3"/>
      <c r="C173" s="3"/>
      <c r="D173" s="3"/>
      <c r="E173" s="3"/>
      <c r="F173" s="3"/>
      <c r="G173" s="3"/>
      <c r="H173" s="6" t="str">
        <f t="shared" si="4"/>
        <v/>
      </c>
      <c r="I173" s="6" t="str">
        <f>IFERROR(VLOOKUP(D173,Factors!$F$4:$H$8,3,FALSE),"")</f>
        <v/>
      </c>
      <c r="J173" s="6" t="str">
        <f t="shared" si="5"/>
        <v/>
      </c>
    </row>
    <row r="174" spans="1:10">
      <c r="A174" s="3"/>
      <c r="B174" s="3"/>
      <c r="C174" s="3"/>
      <c r="D174" s="3"/>
      <c r="E174" s="3"/>
      <c r="F174" s="3"/>
      <c r="G174" s="3"/>
      <c r="H174" s="6" t="str">
        <f t="shared" si="4"/>
        <v/>
      </c>
      <c r="I174" s="6" t="str">
        <f>IFERROR(VLOOKUP(D174,Factors!$F$4:$H$8,3,FALSE),"")</f>
        <v/>
      </c>
      <c r="J174" s="6" t="str">
        <f t="shared" si="5"/>
        <v/>
      </c>
    </row>
    <row r="175" spans="1:10">
      <c r="A175" s="3"/>
      <c r="B175" s="3"/>
      <c r="C175" s="3"/>
      <c r="D175" s="3"/>
      <c r="E175" s="3"/>
      <c r="F175" s="3"/>
      <c r="G175" s="3"/>
      <c r="H175" s="6" t="str">
        <f t="shared" si="4"/>
        <v/>
      </c>
      <c r="I175" s="6" t="str">
        <f>IFERROR(VLOOKUP(D175,Factors!$F$4:$H$8,3,FALSE),"")</f>
        <v/>
      </c>
      <c r="J175" s="6" t="str">
        <f t="shared" si="5"/>
        <v/>
      </c>
    </row>
    <row r="176" spans="1:10">
      <c r="A176" s="3"/>
      <c r="B176" s="3"/>
      <c r="C176" s="3"/>
      <c r="D176" s="3"/>
      <c r="E176" s="3"/>
      <c r="F176" s="3"/>
      <c r="G176" s="3"/>
      <c r="H176" s="6" t="str">
        <f t="shared" si="4"/>
        <v/>
      </c>
      <c r="I176" s="6" t="str">
        <f>IFERROR(VLOOKUP(D176,Factors!$F$4:$H$8,3,FALSE),"")</f>
        <v/>
      </c>
      <c r="J176" s="6" t="str">
        <f t="shared" si="5"/>
        <v/>
      </c>
    </row>
    <row r="177" spans="1:10">
      <c r="A177" s="3"/>
      <c r="B177" s="3"/>
      <c r="C177" s="3"/>
      <c r="D177" s="3"/>
      <c r="E177" s="3"/>
      <c r="F177" s="3"/>
      <c r="G177" s="3"/>
      <c r="H177" s="6" t="str">
        <f t="shared" si="4"/>
        <v/>
      </c>
      <c r="I177" s="6" t="str">
        <f>IFERROR(VLOOKUP(D177,Factors!$F$4:$H$8,3,FALSE),"")</f>
        <v/>
      </c>
      <c r="J177" s="6" t="str">
        <f t="shared" si="5"/>
        <v/>
      </c>
    </row>
    <row r="178" spans="1:10">
      <c r="A178" s="3"/>
      <c r="B178" s="3"/>
      <c r="C178" s="3"/>
      <c r="D178" s="3"/>
      <c r="E178" s="3"/>
      <c r="F178" s="3"/>
      <c r="G178" s="3"/>
      <c r="H178" s="6" t="str">
        <f t="shared" si="4"/>
        <v/>
      </c>
      <c r="I178" s="6" t="str">
        <f>IFERROR(VLOOKUP(D178,Factors!$F$4:$H$8,3,FALSE),"")</f>
        <v/>
      </c>
      <c r="J178" s="6" t="str">
        <f t="shared" si="5"/>
        <v/>
      </c>
    </row>
    <row r="179" spans="1:10">
      <c r="A179" s="3"/>
      <c r="B179" s="3"/>
      <c r="C179" s="3"/>
      <c r="D179" s="3"/>
      <c r="E179" s="3"/>
      <c r="F179" s="3"/>
      <c r="G179" s="3"/>
      <c r="H179" s="6" t="str">
        <f t="shared" si="4"/>
        <v/>
      </c>
      <c r="I179" s="6" t="str">
        <f>IFERROR(VLOOKUP(D179,Factors!$F$4:$H$8,3,FALSE),"")</f>
        <v/>
      </c>
      <c r="J179" s="6" t="str">
        <f t="shared" si="5"/>
        <v/>
      </c>
    </row>
    <row r="180" spans="1:10">
      <c r="A180" s="3"/>
      <c r="B180" s="3"/>
      <c r="C180" s="3"/>
      <c r="D180" s="3"/>
      <c r="E180" s="3"/>
      <c r="F180" s="3"/>
      <c r="G180" s="3"/>
      <c r="H180" s="6" t="str">
        <f t="shared" si="4"/>
        <v/>
      </c>
      <c r="I180" s="6" t="str">
        <f>IFERROR(VLOOKUP(D180,Factors!$F$4:$H$8,3,FALSE),"")</f>
        <v/>
      </c>
      <c r="J180" s="6" t="str">
        <f t="shared" si="5"/>
        <v/>
      </c>
    </row>
    <row r="181" spans="1:10">
      <c r="A181" s="3"/>
      <c r="B181" s="3"/>
      <c r="C181" s="3"/>
      <c r="D181" s="3"/>
      <c r="E181" s="3"/>
      <c r="F181" s="3"/>
      <c r="G181" s="3"/>
      <c r="H181" s="6" t="str">
        <f t="shared" si="4"/>
        <v/>
      </c>
      <c r="I181" s="6" t="str">
        <f>IFERROR(VLOOKUP(D181,Factors!$F$4:$H$8,3,FALSE),"")</f>
        <v/>
      </c>
      <c r="J181" s="6" t="str">
        <f t="shared" si="5"/>
        <v/>
      </c>
    </row>
    <row r="182" spans="1:10">
      <c r="A182" s="3"/>
      <c r="B182" s="3"/>
      <c r="C182" s="3"/>
      <c r="D182" s="3"/>
      <c r="E182" s="3"/>
      <c r="F182" s="3"/>
      <c r="G182" s="3"/>
      <c r="H182" s="6" t="str">
        <f t="shared" si="4"/>
        <v/>
      </c>
      <c r="I182" s="6" t="str">
        <f>IFERROR(VLOOKUP(D182,Factors!$F$4:$H$8,3,FALSE),"")</f>
        <v/>
      </c>
      <c r="J182" s="6" t="str">
        <f t="shared" si="5"/>
        <v/>
      </c>
    </row>
    <row r="183" spans="1:10">
      <c r="A183" s="3"/>
      <c r="B183" s="3"/>
      <c r="C183" s="3"/>
      <c r="D183" s="3"/>
      <c r="E183" s="3"/>
      <c r="F183" s="3"/>
      <c r="G183" s="3"/>
      <c r="H183" s="6" t="str">
        <f t="shared" si="4"/>
        <v/>
      </c>
      <c r="I183" s="6" t="str">
        <f>IFERROR(VLOOKUP(D183,Factors!$F$4:$H$8,3,FALSE),"")</f>
        <v/>
      </c>
      <c r="J183" s="6" t="str">
        <f t="shared" si="5"/>
        <v/>
      </c>
    </row>
    <row r="184" spans="1:10">
      <c r="A184" s="3"/>
      <c r="B184" s="3"/>
      <c r="C184" s="3"/>
      <c r="D184" s="3"/>
      <c r="E184" s="3"/>
      <c r="F184" s="3"/>
      <c r="G184" s="3"/>
      <c r="H184" s="6" t="str">
        <f t="shared" si="4"/>
        <v/>
      </c>
      <c r="I184" s="6" t="str">
        <f>IFERROR(VLOOKUP(D184,Factors!$F$4:$H$8,3,FALSE),"")</f>
        <v/>
      </c>
      <c r="J184" s="6" t="str">
        <f t="shared" si="5"/>
        <v/>
      </c>
    </row>
    <row r="185" spans="1:10">
      <c r="A185" s="3"/>
      <c r="B185" s="3"/>
      <c r="C185" s="3"/>
      <c r="D185" s="3"/>
      <c r="E185" s="3"/>
      <c r="F185" s="3"/>
      <c r="G185" s="3"/>
      <c r="H185" s="6" t="str">
        <f t="shared" si="4"/>
        <v/>
      </c>
      <c r="I185" s="6" t="str">
        <f>IFERROR(VLOOKUP(D185,Factors!$F$4:$H$8,3,FALSE),"")</f>
        <v/>
      </c>
      <c r="J185" s="6" t="str">
        <f t="shared" si="5"/>
        <v/>
      </c>
    </row>
    <row r="186" spans="1:10">
      <c r="A186" s="3"/>
      <c r="B186" s="3"/>
      <c r="C186" s="3"/>
      <c r="D186" s="3"/>
      <c r="E186" s="3"/>
      <c r="F186" s="3"/>
      <c r="G186" s="3"/>
      <c r="H186" s="6" t="str">
        <f t="shared" si="4"/>
        <v/>
      </c>
      <c r="I186" s="6" t="str">
        <f>IFERROR(VLOOKUP(D186,Factors!$F$4:$H$8,3,FALSE),"")</f>
        <v/>
      </c>
      <c r="J186" s="6" t="str">
        <f t="shared" si="5"/>
        <v/>
      </c>
    </row>
    <row r="187" spans="1:10">
      <c r="A187" s="3"/>
      <c r="B187" s="3"/>
      <c r="C187" s="3"/>
      <c r="D187" s="3"/>
      <c r="E187" s="3"/>
      <c r="F187" s="3"/>
      <c r="G187" s="3"/>
      <c r="H187" s="6" t="str">
        <f t="shared" si="4"/>
        <v/>
      </c>
      <c r="I187" s="6" t="str">
        <f>IFERROR(VLOOKUP(D187,Factors!$F$4:$H$8,3,FALSE),"")</f>
        <v/>
      </c>
      <c r="J187" s="6" t="str">
        <f t="shared" si="5"/>
        <v/>
      </c>
    </row>
    <row r="188" spans="1:10">
      <c r="A188" s="3"/>
      <c r="B188" s="3"/>
      <c r="C188" s="3"/>
      <c r="D188" s="3"/>
      <c r="E188" s="3"/>
      <c r="F188" s="3"/>
      <c r="G188" s="3"/>
      <c r="H188" s="6" t="str">
        <f t="shared" si="4"/>
        <v/>
      </c>
      <c r="I188" s="6" t="str">
        <f>IFERROR(VLOOKUP(D188,Factors!$F$4:$H$8,3,FALSE),"")</f>
        <v/>
      </c>
      <c r="J188" s="6" t="str">
        <f t="shared" si="5"/>
        <v/>
      </c>
    </row>
    <row r="189" spans="1:10">
      <c r="A189" s="3"/>
      <c r="B189" s="3"/>
      <c r="C189" s="3"/>
      <c r="D189" s="3"/>
      <c r="E189" s="3"/>
      <c r="F189" s="3"/>
      <c r="G189" s="3"/>
      <c r="H189" s="6" t="str">
        <f t="shared" si="4"/>
        <v/>
      </c>
      <c r="I189" s="6" t="str">
        <f>IFERROR(VLOOKUP(D189,Factors!$F$4:$H$8,3,FALSE),"")</f>
        <v/>
      </c>
      <c r="J189" s="6" t="str">
        <f t="shared" si="5"/>
        <v/>
      </c>
    </row>
    <row r="190" spans="1:10">
      <c r="A190" s="3"/>
      <c r="B190" s="3"/>
      <c r="C190" s="3"/>
      <c r="D190" s="3"/>
      <c r="E190" s="3"/>
      <c r="F190" s="3"/>
      <c r="G190" s="3"/>
      <c r="H190" s="6" t="str">
        <f t="shared" si="4"/>
        <v/>
      </c>
      <c r="I190" s="6" t="str">
        <f>IFERROR(VLOOKUP(D190,Factors!$F$4:$H$8,3,FALSE),"")</f>
        <v/>
      </c>
      <c r="J190" s="6" t="str">
        <f t="shared" si="5"/>
        <v/>
      </c>
    </row>
    <row r="191" spans="1:10">
      <c r="A191" s="3"/>
      <c r="B191" s="3"/>
      <c r="C191" s="3"/>
      <c r="D191" s="3"/>
      <c r="E191" s="3"/>
      <c r="F191" s="3"/>
      <c r="G191" s="3"/>
      <c r="H191" s="6" t="str">
        <f t="shared" si="4"/>
        <v/>
      </c>
      <c r="I191" s="6" t="str">
        <f>IFERROR(VLOOKUP(D191,Factors!$F$4:$H$8,3,FALSE),"")</f>
        <v/>
      </c>
      <c r="J191" s="6" t="str">
        <f t="shared" si="5"/>
        <v/>
      </c>
    </row>
    <row r="192" spans="1:10">
      <c r="A192" s="3"/>
      <c r="B192" s="3"/>
      <c r="C192" s="3"/>
      <c r="D192" s="3"/>
      <c r="E192" s="3"/>
      <c r="F192" s="3"/>
      <c r="G192" s="3"/>
      <c r="H192" s="6" t="str">
        <f t="shared" si="4"/>
        <v/>
      </c>
      <c r="I192" s="6" t="str">
        <f>IFERROR(VLOOKUP(D192,Factors!$F$4:$H$8,3,FALSE),"")</f>
        <v/>
      </c>
      <c r="J192" s="6" t="str">
        <f t="shared" si="5"/>
        <v/>
      </c>
    </row>
    <row r="193" spans="1:10">
      <c r="A193" s="3"/>
      <c r="B193" s="3"/>
      <c r="C193" s="3"/>
      <c r="D193" s="3"/>
      <c r="E193" s="3"/>
      <c r="F193" s="3"/>
      <c r="G193" s="3"/>
      <c r="H193" s="6" t="str">
        <f t="shared" si="4"/>
        <v/>
      </c>
      <c r="I193" s="6" t="str">
        <f>IFERROR(VLOOKUP(D193,Factors!$F$4:$H$8,3,FALSE),"")</f>
        <v/>
      </c>
      <c r="J193" s="6" t="str">
        <f t="shared" si="5"/>
        <v/>
      </c>
    </row>
    <row r="194" spans="1:10">
      <c r="A194" s="3"/>
      <c r="B194" s="3"/>
      <c r="C194" s="3"/>
      <c r="D194" s="3"/>
      <c r="E194" s="3"/>
      <c r="F194" s="3"/>
      <c r="G194" s="3"/>
      <c r="H194" s="6" t="str">
        <f t="shared" ref="H194:H257" si="6">IF(OR(F194="",G194=""),"",F194*G194)</f>
        <v/>
      </c>
      <c r="I194" s="6" t="str">
        <f>IFERROR(VLOOKUP(D194,Factors!$F$4:$H$8,3,FALSE),"")</f>
        <v/>
      </c>
      <c r="J194" s="6" t="str">
        <f t="shared" ref="J194:J257" si="7">IF(OR(H194="",I194=""),"",H194*I194)</f>
        <v/>
      </c>
    </row>
    <row r="195" spans="1:10">
      <c r="A195" s="3"/>
      <c r="B195" s="3"/>
      <c r="C195" s="3"/>
      <c r="D195" s="3"/>
      <c r="E195" s="3"/>
      <c r="F195" s="3"/>
      <c r="G195" s="3"/>
      <c r="H195" s="6" t="str">
        <f t="shared" si="6"/>
        <v/>
      </c>
      <c r="I195" s="6" t="str">
        <f>IFERROR(VLOOKUP(D195,Factors!$F$4:$H$8,3,FALSE),"")</f>
        <v/>
      </c>
      <c r="J195" s="6" t="str">
        <f t="shared" si="7"/>
        <v/>
      </c>
    </row>
    <row r="196" spans="1:10">
      <c r="A196" s="3"/>
      <c r="B196" s="3"/>
      <c r="C196" s="3"/>
      <c r="D196" s="3"/>
      <c r="E196" s="3"/>
      <c r="F196" s="3"/>
      <c r="G196" s="3"/>
      <c r="H196" s="6" t="str">
        <f t="shared" si="6"/>
        <v/>
      </c>
      <c r="I196" s="6" t="str">
        <f>IFERROR(VLOOKUP(D196,Factors!$F$4:$H$8,3,FALSE),"")</f>
        <v/>
      </c>
      <c r="J196" s="6" t="str">
        <f t="shared" si="7"/>
        <v/>
      </c>
    </row>
    <row r="197" spans="1:10">
      <c r="A197" s="3"/>
      <c r="B197" s="3"/>
      <c r="C197" s="3"/>
      <c r="D197" s="3"/>
      <c r="E197" s="3"/>
      <c r="F197" s="3"/>
      <c r="G197" s="3"/>
      <c r="H197" s="6" t="str">
        <f t="shared" si="6"/>
        <v/>
      </c>
      <c r="I197" s="6" t="str">
        <f>IFERROR(VLOOKUP(D197,Factors!$F$4:$H$8,3,FALSE),"")</f>
        <v/>
      </c>
      <c r="J197" s="6" t="str">
        <f t="shared" si="7"/>
        <v/>
      </c>
    </row>
    <row r="198" spans="1:10">
      <c r="A198" s="3"/>
      <c r="B198" s="3"/>
      <c r="C198" s="3"/>
      <c r="D198" s="3"/>
      <c r="E198" s="3"/>
      <c r="F198" s="3"/>
      <c r="G198" s="3"/>
      <c r="H198" s="6" t="str">
        <f t="shared" si="6"/>
        <v/>
      </c>
      <c r="I198" s="6" t="str">
        <f>IFERROR(VLOOKUP(D198,Factors!$F$4:$H$8,3,FALSE),"")</f>
        <v/>
      </c>
      <c r="J198" s="6" t="str">
        <f t="shared" si="7"/>
        <v/>
      </c>
    </row>
    <row r="199" spans="1:10">
      <c r="A199" s="3"/>
      <c r="B199" s="3"/>
      <c r="C199" s="3"/>
      <c r="D199" s="3"/>
      <c r="E199" s="3"/>
      <c r="F199" s="3"/>
      <c r="G199" s="3"/>
      <c r="H199" s="6" t="str">
        <f t="shared" si="6"/>
        <v/>
      </c>
      <c r="I199" s="6" t="str">
        <f>IFERROR(VLOOKUP(D199,Factors!$F$4:$H$8,3,FALSE),"")</f>
        <v/>
      </c>
      <c r="J199" s="6" t="str">
        <f t="shared" si="7"/>
        <v/>
      </c>
    </row>
    <row r="200" spans="1:10">
      <c r="A200" s="3"/>
      <c r="B200" s="3"/>
      <c r="C200" s="3"/>
      <c r="D200" s="3"/>
      <c r="E200" s="3"/>
      <c r="F200" s="3"/>
      <c r="G200" s="3"/>
      <c r="H200" s="6" t="str">
        <f t="shared" si="6"/>
        <v/>
      </c>
      <c r="I200" s="6" t="str">
        <f>IFERROR(VLOOKUP(D200,Factors!$F$4:$H$8,3,FALSE),"")</f>
        <v/>
      </c>
      <c r="J200" s="6" t="str">
        <f t="shared" si="7"/>
        <v/>
      </c>
    </row>
    <row r="201" spans="1:10">
      <c r="A201" s="3"/>
      <c r="B201" s="3"/>
      <c r="C201" s="3"/>
      <c r="D201" s="3"/>
      <c r="E201" s="3"/>
      <c r="F201" s="3"/>
      <c r="G201" s="3"/>
      <c r="H201" s="6" t="str">
        <f t="shared" si="6"/>
        <v/>
      </c>
      <c r="I201" s="6" t="str">
        <f>IFERROR(VLOOKUP(D201,Factors!$F$4:$H$8,3,FALSE),"")</f>
        <v/>
      </c>
      <c r="J201" s="6" t="str">
        <f t="shared" si="7"/>
        <v/>
      </c>
    </row>
    <row r="202" spans="1:10">
      <c r="A202" s="3"/>
      <c r="B202" s="3"/>
      <c r="C202" s="3"/>
      <c r="D202" s="3"/>
      <c r="E202" s="3"/>
      <c r="F202" s="3"/>
      <c r="G202" s="3"/>
      <c r="H202" s="6" t="str">
        <f t="shared" si="6"/>
        <v/>
      </c>
      <c r="I202" s="6" t="str">
        <f>IFERROR(VLOOKUP(D202,Factors!$F$4:$H$8,3,FALSE),"")</f>
        <v/>
      </c>
      <c r="J202" s="6" t="str">
        <f t="shared" si="7"/>
        <v/>
      </c>
    </row>
    <row r="203" spans="1:10">
      <c r="A203" s="3"/>
      <c r="B203" s="3"/>
      <c r="C203" s="3"/>
      <c r="D203" s="3"/>
      <c r="E203" s="3"/>
      <c r="F203" s="3"/>
      <c r="G203" s="3"/>
      <c r="H203" s="6" t="str">
        <f t="shared" si="6"/>
        <v/>
      </c>
      <c r="I203" s="6" t="str">
        <f>IFERROR(VLOOKUP(D203,Factors!$F$4:$H$8,3,FALSE),"")</f>
        <v/>
      </c>
      <c r="J203" s="6" t="str">
        <f t="shared" si="7"/>
        <v/>
      </c>
    </row>
    <row r="204" spans="1:10">
      <c r="A204" s="3"/>
      <c r="B204" s="3"/>
      <c r="C204" s="3"/>
      <c r="D204" s="3"/>
      <c r="E204" s="3"/>
      <c r="F204" s="3"/>
      <c r="G204" s="3"/>
      <c r="H204" s="6" t="str">
        <f t="shared" si="6"/>
        <v/>
      </c>
      <c r="I204" s="6" t="str">
        <f>IFERROR(VLOOKUP(D204,Factors!$F$4:$H$8,3,FALSE),"")</f>
        <v/>
      </c>
      <c r="J204" s="6" t="str">
        <f t="shared" si="7"/>
        <v/>
      </c>
    </row>
    <row r="205" spans="1:10">
      <c r="A205" s="3"/>
      <c r="B205" s="3"/>
      <c r="C205" s="3"/>
      <c r="D205" s="3"/>
      <c r="E205" s="3"/>
      <c r="F205" s="3"/>
      <c r="G205" s="3"/>
      <c r="H205" s="6" t="str">
        <f t="shared" si="6"/>
        <v/>
      </c>
      <c r="I205" s="6" t="str">
        <f>IFERROR(VLOOKUP(D205,Factors!$F$4:$H$8,3,FALSE),"")</f>
        <v/>
      </c>
      <c r="J205" s="6" t="str">
        <f t="shared" si="7"/>
        <v/>
      </c>
    </row>
    <row r="206" spans="1:10">
      <c r="A206" s="3"/>
      <c r="B206" s="3"/>
      <c r="C206" s="3"/>
      <c r="D206" s="3"/>
      <c r="E206" s="3"/>
      <c r="F206" s="3"/>
      <c r="G206" s="3"/>
      <c r="H206" s="6" t="str">
        <f t="shared" si="6"/>
        <v/>
      </c>
      <c r="I206" s="6" t="str">
        <f>IFERROR(VLOOKUP(D206,Factors!$F$4:$H$8,3,FALSE),"")</f>
        <v/>
      </c>
      <c r="J206" s="6" t="str">
        <f t="shared" si="7"/>
        <v/>
      </c>
    </row>
    <row r="207" spans="1:10">
      <c r="A207" s="3"/>
      <c r="B207" s="3"/>
      <c r="C207" s="3"/>
      <c r="D207" s="3"/>
      <c r="E207" s="3"/>
      <c r="F207" s="3"/>
      <c r="G207" s="3"/>
      <c r="H207" s="6" t="str">
        <f t="shared" si="6"/>
        <v/>
      </c>
      <c r="I207" s="6" t="str">
        <f>IFERROR(VLOOKUP(D207,Factors!$F$4:$H$8,3,FALSE),"")</f>
        <v/>
      </c>
      <c r="J207" s="6" t="str">
        <f t="shared" si="7"/>
        <v/>
      </c>
    </row>
    <row r="208" spans="1:10">
      <c r="A208" s="3"/>
      <c r="B208" s="3"/>
      <c r="C208" s="3"/>
      <c r="D208" s="3"/>
      <c r="E208" s="3"/>
      <c r="F208" s="3"/>
      <c r="G208" s="3"/>
      <c r="H208" s="6" t="str">
        <f t="shared" si="6"/>
        <v/>
      </c>
      <c r="I208" s="6" t="str">
        <f>IFERROR(VLOOKUP(D208,Factors!$F$4:$H$8,3,FALSE),"")</f>
        <v/>
      </c>
      <c r="J208" s="6" t="str">
        <f t="shared" si="7"/>
        <v/>
      </c>
    </row>
    <row r="209" spans="1:10">
      <c r="A209" s="3"/>
      <c r="B209" s="3"/>
      <c r="C209" s="3"/>
      <c r="D209" s="3"/>
      <c r="E209" s="3"/>
      <c r="F209" s="3"/>
      <c r="G209" s="3"/>
      <c r="H209" s="6" t="str">
        <f t="shared" si="6"/>
        <v/>
      </c>
      <c r="I209" s="6" t="str">
        <f>IFERROR(VLOOKUP(D209,Factors!$F$4:$H$8,3,FALSE),"")</f>
        <v/>
      </c>
      <c r="J209" s="6" t="str">
        <f t="shared" si="7"/>
        <v/>
      </c>
    </row>
    <row r="210" spans="1:10">
      <c r="A210" s="3"/>
      <c r="B210" s="3"/>
      <c r="C210" s="3"/>
      <c r="D210" s="3"/>
      <c r="E210" s="3"/>
      <c r="F210" s="3"/>
      <c r="G210" s="3"/>
      <c r="H210" s="6" t="str">
        <f t="shared" si="6"/>
        <v/>
      </c>
      <c r="I210" s="6" t="str">
        <f>IFERROR(VLOOKUP(D210,Factors!$F$4:$H$8,3,FALSE),"")</f>
        <v/>
      </c>
      <c r="J210" s="6" t="str">
        <f t="shared" si="7"/>
        <v/>
      </c>
    </row>
    <row r="211" spans="1:10">
      <c r="A211" s="3"/>
      <c r="B211" s="3"/>
      <c r="C211" s="3"/>
      <c r="D211" s="3"/>
      <c r="E211" s="3"/>
      <c r="F211" s="3"/>
      <c r="G211" s="3"/>
      <c r="H211" s="6" t="str">
        <f t="shared" si="6"/>
        <v/>
      </c>
      <c r="I211" s="6" t="str">
        <f>IFERROR(VLOOKUP(D211,Factors!$F$4:$H$8,3,FALSE),"")</f>
        <v/>
      </c>
      <c r="J211" s="6" t="str">
        <f t="shared" si="7"/>
        <v/>
      </c>
    </row>
    <row r="212" spans="1:10">
      <c r="A212" s="3"/>
      <c r="B212" s="3"/>
      <c r="C212" s="3"/>
      <c r="D212" s="3"/>
      <c r="E212" s="3"/>
      <c r="F212" s="3"/>
      <c r="G212" s="3"/>
      <c r="H212" s="6" t="str">
        <f t="shared" si="6"/>
        <v/>
      </c>
      <c r="I212" s="6" t="str">
        <f>IFERROR(VLOOKUP(D212,Factors!$F$4:$H$8,3,FALSE),"")</f>
        <v/>
      </c>
      <c r="J212" s="6" t="str">
        <f t="shared" si="7"/>
        <v/>
      </c>
    </row>
    <row r="213" spans="1:10">
      <c r="A213" s="3"/>
      <c r="B213" s="3"/>
      <c r="C213" s="3"/>
      <c r="D213" s="3"/>
      <c r="E213" s="3"/>
      <c r="F213" s="3"/>
      <c r="G213" s="3"/>
      <c r="H213" s="6" t="str">
        <f t="shared" si="6"/>
        <v/>
      </c>
      <c r="I213" s="6" t="str">
        <f>IFERROR(VLOOKUP(D213,Factors!$F$4:$H$8,3,FALSE),"")</f>
        <v/>
      </c>
      <c r="J213" s="6" t="str">
        <f t="shared" si="7"/>
        <v/>
      </c>
    </row>
    <row r="214" spans="1:10">
      <c r="A214" s="3"/>
      <c r="B214" s="3"/>
      <c r="C214" s="3"/>
      <c r="D214" s="3"/>
      <c r="E214" s="3"/>
      <c r="F214" s="3"/>
      <c r="G214" s="3"/>
      <c r="H214" s="6" t="str">
        <f t="shared" si="6"/>
        <v/>
      </c>
      <c r="I214" s="6" t="str">
        <f>IFERROR(VLOOKUP(D214,Factors!$F$4:$H$8,3,FALSE),"")</f>
        <v/>
      </c>
      <c r="J214" s="6" t="str">
        <f t="shared" si="7"/>
        <v/>
      </c>
    </row>
    <row r="215" spans="1:10">
      <c r="A215" s="3"/>
      <c r="B215" s="3"/>
      <c r="C215" s="3"/>
      <c r="D215" s="3"/>
      <c r="E215" s="3"/>
      <c r="F215" s="3"/>
      <c r="G215" s="3"/>
      <c r="H215" s="6" t="str">
        <f t="shared" si="6"/>
        <v/>
      </c>
      <c r="I215" s="6" t="str">
        <f>IFERROR(VLOOKUP(D215,Factors!$F$4:$H$8,3,FALSE),"")</f>
        <v/>
      </c>
      <c r="J215" s="6" t="str">
        <f t="shared" si="7"/>
        <v/>
      </c>
    </row>
    <row r="216" spans="1:10">
      <c r="A216" s="3"/>
      <c r="B216" s="3"/>
      <c r="C216" s="3"/>
      <c r="D216" s="3"/>
      <c r="E216" s="3"/>
      <c r="F216" s="3"/>
      <c r="G216" s="3"/>
      <c r="H216" s="6" t="str">
        <f t="shared" si="6"/>
        <v/>
      </c>
      <c r="I216" s="6" t="str">
        <f>IFERROR(VLOOKUP(D216,Factors!$F$4:$H$8,3,FALSE),"")</f>
        <v/>
      </c>
      <c r="J216" s="6" t="str">
        <f t="shared" si="7"/>
        <v/>
      </c>
    </row>
    <row r="217" spans="1:10">
      <c r="A217" s="3"/>
      <c r="B217" s="3"/>
      <c r="C217" s="3"/>
      <c r="D217" s="3"/>
      <c r="E217" s="3"/>
      <c r="F217" s="3"/>
      <c r="G217" s="3"/>
      <c r="H217" s="6" t="str">
        <f t="shared" si="6"/>
        <v/>
      </c>
      <c r="I217" s="6" t="str">
        <f>IFERROR(VLOOKUP(D217,Factors!$F$4:$H$8,3,FALSE),"")</f>
        <v/>
      </c>
      <c r="J217" s="6" t="str">
        <f t="shared" si="7"/>
        <v/>
      </c>
    </row>
    <row r="218" spans="1:10">
      <c r="A218" s="3"/>
      <c r="B218" s="3"/>
      <c r="C218" s="3"/>
      <c r="D218" s="3"/>
      <c r="E218" s="3"/>
      <c r="F218" s="3"/>
      <c r="G218" s="3"/>
      <c r="H218" s="6" t="str">
        <f t="shared" si="6"/>
        <v/>
      </c>
      <c r="I218" s="6" t="str">
        <f>IFERROR(VLOOKUP(D218,Factors!$F$4:$H$8,3,FALSE),"")</f>
        <v/>
      </c>
      <c r="J218" s="6" t="str">
        <f t="shared" si="7"/>
        <v/>
      </c>
    </row>
    <row r="219" spans="1:10">
      <c r="A219" s="3"/>
      <c r="B219" s="3"/>
      <c r="C219" s="3"/>
      <c r="D219" s="3"/>
      <c r="E219" s="3"/>
      <c r="F219" s="3"/>
      <c r="G219" s="3"/>
      <c r="H219" s="6" t="str">
        <f t="shared" si="6"/>
        <v/>
      </c>
      <c r="I219" s="6" t="str">
        <f>IFERROR(VLOOKUP(D219,Factors!$F$4:$H$8,3,FALSE),"")</f>
        <v/>
      </c>
      <c r="J219" s="6" t="str">
        <f t="shared" si="7"/>
        <v/>
      </c>
    </row>
    <row r="220" spans="1:10">
      <c r="A220" s="3"/>
      <c r="B220" s="3"/>
      <c r="C220" s="3"/>
      <c r="D220" s="3"/>
      <c r="E220" s="3"/>
      <c r="F220" s="3"/>
      <c r="G220" s="3"/>
      <c r="H220" s="6" t="str">
        <f t="shared" si="6"/>
        <v/>
      </c>
      <c r="I220" s="6" t="str">
        <f>IFERROR(VLOOKUP(D220,Factors!$F$4:$H$8,3,FALSE),"")</f>
        <v/>
      </c>
      <c r="J220" s="6" t="str">
        <f t="shared" si="7"/>
        <v/>
      </c>
    </row>
    <row r="221" spans="1:10">
      <c r="A221" s="3"/>
      <c r="B221" s="3"/>
      <c r="C221" s="3"/>
      <c r="D221" s="3"/>
      <c r="E221" s="3"/>
      <c r="F221" s="3"/>
      <c r="G221" s="3"/>
      <c r="H221" s="6" t="str">
        <f t="shared" si="6"/>
        <v/>
      </c>
      <c r="I221" s="6" t="str">
        <f>IFERROR(VLOOKUP(D221,Factors!$F$4:$H$8,3,FALSE),"")</f>
        <v/>
      </c>
      <c r="J221" s="6" t="str">
        <f t="shared" si="7"/>
        <v/>
      </c>
    </row>
    <row r="222" spans="1:10">
      <c r="A222" s="3"/>
      <c r="B222" s="3"/>
      <c r="C222" s="3"/>
      <c r="D222" s="3"/>
      <c r="E222" s="3"/>
      <c r="F222" s="3"/>
      <c r="G222" s="3"/>
      <c r="H222" s="6" t="str">
        <f t="shared" si="6"/>
        <v/>
      </c>
      <c r="I222" s="6" t="str">
        <f>IFERROR(VLOOKUP(D222,Factors!$F$4:$H$8,3,FALSE),"")</f>
        <v/>
      </c>
      <c r="J222" s="6" t="str">
        <f t="shared" si="7"/>
        <v/>
      </c>
    </row>
    <row r="223" spans="1:10">
      <c r="A223" s="3"/>
      <c r="B223" s="3"/>
      <c r="C223" s="3"/>
      <c r="D223" s="3"/>
      <c r="E223" s="3"/>
      <c r="F223" s="3"/>
      <c r="G223" s="3"/>
      <c r="H223" s="6" t="str">
        <f t="shared" si="6"/>
        <v/>
      </c>
      <c r="I223" s="6" t="str">
        <f>IFERROR(VLOOKUP(D223,Factors!$F$4:$H$8,3,FALSE),"")</f>
        <v/>
      </c>
      <c r="J223" s="6" t="str">
        <f t="shared" si="7"/>
        <v/>
      </c>
    </row>
    <row r="224" spans="1:10">
      <c r="A224" s="3"/>
      <c r="B224" s="3"/>
      <c r="C224" s="3"/>
      <c r="D224" s="3"/>
      <c r="E224" s="3"/>
      <c r="F224" s="3"/>
      <c r="G224" s="3"/>
      <c r="H224" s="6" t="str">
        <f t="shared" si="6"/>
        <v/>
      </c>
      <c r="I224" s="6" t="str">
        <f>IFERROR(VLOOKUP(D224,Factors!$F$4:$H$8,3,FALSE),"")</f>
        <v/>
      </c>
      <c r="J224" s="6" t="str">
        <f t="shared" si="7"/>
        <v/>
      </c>
    </row>
    <row r="225" spans="1:10">
      <c r="A225" s="3"/>
      <c r="B225" s="3"/>
      <c r="C225" s="3"/>
      <c r="D225" s="3"/>
      <c r="E225" s="3"/>
      <c r="F225" s="3"/>
      <c r="G225" s="3"/>
      <c r="H225" s="6" t="str">
        <f t="shared" si="6"/>
        <v/>
      </c>
      <c r="I225" s="6" t="str">
        <f>IFERROR(VLOOKUP(D225,Factors!$F$4:$H$8,3,FALSE),"")</f>
        <v/>
      </c>
      <c r="J225" s="6" t="str">
        <f t="shared" si="7"/>
        <v/>
      </c>
    </row>
    <row r="226" spans="1:10">
      <c r="A226" s="3"/>
      <c r="B226" s="3"/>
      <c r="C226" s="3"/>
      <c r="D226" s="3"/>
      <c r="E226" s="3"/>
      <c r="F226" s="3"/>
      <c r="G226" s="3"/>
      <c r="H226" s="6" t="str">
        <f t="shared" si="6"/>
        <v/>
      </c>
      <c r="I226" s="6" t="str">
        <f>IFERROR(VLOOKUP(D226,Factors!$F$4:$H$8,3,FALSE),"")</f>
        <v/>
      </c>
      <c r="J226" s="6" t="str">
        <f t="shared" si="7"/>
        <v/>
      </c>
    </row>
    <row r="227" spans="1:10">
      <c r="A227" s="3"/>
      <c r="B227" s="3"/>
      <c r="C227" s="3"/>
      <c r="D227" s="3"/>
      <c r="E227" s="3"/>
      <c r="F227" s="3"/>
      <c r="G227" s="3"/>
      <c r="H227" s="6" t="str">
        <f t="shared" si="6"/>
        <v/>
      </c>
      <c r="I227" s="6" t="str">
        <f>IFERROR(VLOOKUP(D227,Factors!$F$4:$H$8,3,FALSE),"")</f>
        <v/>
      </c>
      <c r="J227" s="6" t="str">
        <f t="shared" si="7"/>
        <v/>
      </c>
    </row>
    <row r="228" spans="1:10">
      <c r="A228" s="3"/>
      <c r="B228" s="3"/>
      <c r="C228" s="3"/>
      <c r="D228" s="3"/>
      <c r="E228" s="3"/>
      <c r="F228" s="3"/>
      <c r="G228" s="3"/>
      <c r="H228" s="6" t="str">
        <f t="shared" si="6"/>
        <v/>
      </c>
      <c r="I228" s="6" t="str">
        <f>IFERROR(VLOOKUP(D228,Factors!$F$4:$H$8,3,FALSE),"")</f>
        <v/>
      </c>
      <c r="J228" s="6" t="str">
        <f t="shared" si="7"/>
        <v/>
      </c>
    </row>
    <row r="229" spans="1:10">
      <c r="A229" s="3"/>
      <c r="B229" s="3"/>
      <c r="C229" s="3"/>
      <c r="D229" s="3"/>
      <c r="E229" s="3"/>
      <c r="F229" s="3"/>
      <c r="G229" s="3"/>
      <c r="H229" s="6" t="str">
        <f t="shared" si="6"/>
        <v/>
      </c>
      <c r="I229" s="6" t="str">
        <f>IFERROR(VLOOKUP(D229,Factors!$F$4:$H$8,3,FALSE),"")</f>
        <v/>
      </c>
      <c r="J229" s="6" t="str">
        <f t="shared" si="7"/>
        <v/>
      </c>
    </row>
    <row r="230" spans="1:10">
      <c r="A230" s="3"/>
      <c r="B230" s="3"/>
      <c r="C230" s="3"/>
      <c r="D230" s="3"/>
      <c r="E230" s="3"/>
      <c r="F230" s="3"/>
      <c r="G230" s="3"/>
      <c r="H230" s="6" t="str">
        <f t="shared" si="6"/>
        <v/>
      </c>
      <c r="I230" s="6" t="str">
        <f>IFERROR(VLOOKUP(D230,Factors!$F$4:$H$8,3,FALSE),"")</f>
        <v/>
      </c>
      <c r="J230" s="6" t="str">
        <f t="shared" si="7"/>
        <v/>
      </c>
    </row>
    <row r="231" spans="1:10">
      <c r="A231" s="3"/>
      <c r="B231" s="3"/>
      <c r="C231" s="3"/>
      <c r="D231" s="3"/>
      <c r="E231" s="3"/>
      <c r="F231" s="3"/>
      <c r="G231" s="3"/>
      <c r="H231" s="6" t="str">
        <f t="shared" si="6"/>
        <v/>
      </c>
      <c r="I231" s="6" t="str">
        <f>IFERROR(VLOOKUP(D231,Factors!$F$4:$H$8,3,FALSE),"")</f>
        <v/>
      </c>
      <c r="J231" s="6" t="str">
        <f t="shared" si="7"/>
        <v/>
      </c>
    </row>
    <row r="232" spans="1:10">
      <c r="A232" s="3"/>
      <c r="B232" s="3"/>
      <c r="C232" s="3"/>
      <c r="D232" s="3"/>
      <c r="E232" s="3"/>
      <c r="F232" s="3"/>
      <c r="G232" s="3"/>
      <c r="H232" s="6" t="str">
        <f t="shared" si="6"/>
        <v/>
      </c>
      <c r="I232" s="6" t="str">
        <f>IFERROR(VLOOKUP(D232,Factors!$F$4:$H$8,3,FALSE),"")</f>
        <v/>
      </c>
      <c r="J232" s="6" t="str">
        <f t="shared" si="7"/>
        <v/>
      </c>
    </row>
    <row r="233" spans="1:10">
      <c r="A233" s="3"/>
      <c r="B233" s="3"/>
      <c r="C233" s="3"/>
      <c r="D233" s="3"/>
      <c r="E233" s="3"/>
      <c r="F233" s="3"/>
      <c r="G233" s="3"/>
      <c r="H233" s="6" t="str">
        <f t="shared" si="6"/>
        <v/>
      </c>
      <c r="I233" s="6" t="str">
        <f>IFERROR(VLOOKUP(D233,Factors!$F$4:$H$8,3,FALSE),"")</f>
        <v/>
      </c>
      <c r="J233" s="6" t="str">
        <f t="shared" si="7"/>
        <v/>
      </c>
    </row>
    <row r="234" spans="1:10">
      <c r="A234" s="3"/>
      <c r="B234" s="3"/>
      <c r="C234" s="3"/>
      <c r="D234" s="3"/>
      <c r="E234" s="3"/>
      <c r="F234" s="3"/>
      <c r="G234" s="3"/>
      <c r="H234" s="6" t="str">
        <f t="shared" si="6"/>
        <v/>
      </c>
      <c r="I234" s="6" t="str">
        <f>IFERROR(VLOOKUP(D234,Factors!$F$4:$H$8,3,FALSE),"")</f>
        <v/>
      </c>
      <c r="J234" s="6" t="str">
        <f t="shared" si="7"/>
        <v/>
      </c>
    </row>
    <row r="235" spans="1:10">
      <c r="A235" s="3"/>
      <c r="B235" s="3"/>
      <c r="C235" s="3"/>
      <c r="D235" s="3"/>
      <c r="E235" s="3"/>
      <c r="F235" s="3"/>
      <c r="G235" s="3"/>
      <c r="H235" s="6" t="str">
        <f t="shared" si="6"/>
        <v/>
      </c>
      <c r="I235" s="6" t="str">
        <f>IFERROR(VLOOKUP(D235,Factors!$F$4:$H$8,3,FALSE),"")</f>
        <v/>
      </c>
      <c r="J235" s="6" t="str">
        <f t="shared" si="7"/>
        <v/>
      </c>
    </row>
    <row r="236" spans="1:10">
      <c r="A236" s="3"/>
      <c r="B236" s="3"/>
      <c r="C236" s="3"/>
      <c r="D236" s="3"/>
      <c r="E236" s="3"/>
      <c r="F236" s="3"/>
      <c r="G236" s="3"/>
      <c r="H236" s="6" t="str">
        <f t="shared" si="6"/>
        <v/>
      </c>
      <c r="I236" s="6" t="str">
        <f>IFERROR(VLOOKUP(D236,Factors!$F$4:$H$8,3,FALSE),"")</f>
        <v/>
      </c>
      <c r="J236" s="6" t="str">
        <f t="shared" si="7"/>
        <v/>
      </c>
    </row>
    <row r="237" spans="1:10">
      <c r="A237" s="3"/>
      <c r="B237" s="3"/>
      <c r="C237" s="3"/>
      <c r="D237" s="3"/>
      <c r="E237" s="3"/>
      <c r="F237" s="3"/>
      <c r="G237" s="3"/>
      <c r="H237" s="6" t="str">
        <f t="shared" si="6"/>
        <v/>
      </c>
      <c r="I237" s="6" t="str">
        <f>IFERROR(VLOOKUP(D237,Factors!$F$4:$H$8,3,FALSE),"")</f>
        <v/>
      </c>
      <c r="J237" s="6" t="str">
        <f t="shared" si="7"/>
        <v/>
      </c>
    </row>
    <row r="238" spans="1:10">
      <c r="A238" s="3"/>
      <c r="B238" s="3"/>
      <c r="C238" s="3"/>
      <c r="D238" s="3"/>
      <c r="E238" s="3"/>
      <c r="F238" s="3"/>
      <c r="G238" s="3"/>
      <c r="H238" s="6" t="str">
        <f t="shared" si="6"/>
        <v/>
      </c>
      <c r="I238" s="6" t="str">
        <f>IFERROR(VLOOKUP(D238,Factors!$F$4:$H$8,3,FALSE),"")</f>
        <v/>
      </c>
      <c r="J238" s="6" t="str">
        <f t="shared" si="7"/>
        <v/>
      </c>
    </row>
    <row r="239" spans="1:10">
      <c r="A239" s="3"/>
      <c r="B239" s="3"/>
      <c r="C239" s="3"/>
      <c r="D239" s="3"/>
      <c r="E239" s="3"/>
      <c r="F239" s="3"/>
      <c r="G239" s="3"/>
      <c r="H239" s="6" t="str">
        <f t="shared" si="6"/>
        <v/>
      </c>
      <c r="I239" s="6" t="str">
        <f>IFERROR(VLOOKUP(D239,Factors!$F$4:$H$8,3,FALSE),"")</f>
        <v/>
      </c>
      <c r="J239" s="6" t="str">
        <f t="shared" si="7"/>
        <v/>
      </c>
    </row>
    <row r="240" spans="1:10">
      <c r="A240" s="3"/>
      <c r="B240" s="3"/>
      <c r="C240" s="3"/>
      <c r="D240" s="3"/>
      <c r="E240" s="3"/>
      <c r="F240" s="3"/>
      <c r="G240" s="3"/>
      <c r="H240" s="6" t="str">
        <f t="shared" si="6"/>
        <v/>
      </c>
      <c r="I240" s="6" t="str">
        <f>IFERROR(VLOOKUP(D240,Factors!$F$4:$H$8,3,FALSE),"")</f>
        <v/>
      </c>
      <c r="J240" s="6" t="str">
        <f t="shared" si="7"/>
        <v/>
      </c>
    </row>
    <row r="241" spans="1:10">
      <c r="A241" s="3"/>
      <c r="B241" s="3"/>
      <c r="C241" s="3"/>
      <c r="D241" s="3"/>
      <c r="E241" s="3"/>
      <c r="F241" s="3"/>
      <c r="G241" s="3"/>
      <c r="H241" s="6" t="str">
        <f t="shared" si="6"/>
        <v/>
      </c>
      <c r="I241" s="6" t="str">
        <f>IFERROR(VLOOKUP(D241,Factors!$F$4:$H$8,3,FALSE),"")</f>
        <v/>
      </c>
      <c r="J241" s="6" t="str">
        <f t="shared" si="7"/>
        <v/>
      </c>
    </row>
    <row r="242" spans="1:10">
      <c r="A242" s="3"/>
      <c r="B242" s="3"/>
      <c r="C242" s="3"/>
      <c r="D242" s="3"/>
      <c r="E242" s="3"/>
      <c r="F242" s="3"/>
      <c r="G242" s="3"/>
      <c r="H242" s="6" t="str">
        <f t="shared" si="6"/>
        <v/>
      </c>
      <c r="I242" s="6" t="str">
        <f>IFERROR(VLOOKUP(D242,Factors!$F$4:$H$8,3,FALSE),"")</f>
        <v/>
      </c>
      <c r="J242" s="6" t="str">
        <f t="shared" si="7"/>
        <v/>
      </c>
    </row>
    <row r="243" spans="1:10">
      <c r="A243" s="3"/>
      <c r="B243" s="3"/>
      <c r="C243" s="3"/>
      <c r="D243" s="3"/>
      <c r="E243" s="3"/>
      <c r="F243" s="3"/>
      <c r="G243" s="3"/>
      <c r="H243" s="6" t="str">
        <f t="shared" si="6"/>
        <v/>
      </c>
      <c r="I243" s="6" t="str">
        <f>IFERROR(VLOOKUP(D243,Factors!$F$4:$H$8,3,FALSE),"")</f>
        <v/>
      </c>
      <c r="J243" s="6" t="str">
        <f t="shared" si="7"/>
        <v/>
      </c>
    </row>
    <row r="244" spans="1:10">
      <c r="A244" s="3"/>
      <c r="B244" s="3"/>
      <c r="C244" s="3"/>
      <c r="D244" s="3"/>
      <c r="E244" s="3"/>
      <c r="F244" s="3"/>
      <c r="G244" s="3"/>
      <c r="H244" s="6" t="str">
        <f t="shared" si="6"/>
        <v/>
      </c>
      <c r="I244" s="6" t="str">
        <f>IFERROR(VLOOKUP(D244,Factors!$F$4:$H$8,3,FALSE),"")</f>
        <v/>
      </c>
      <c r="J244" s="6" t="str">
        <f t="shared" si="7"/>
        <v/>
      </c>
    </row>
    <row r="245" spans="1:10">
      <c r="A245" s="3"/>
      <c r="B245" s="3"/>
      <c r="C245" s="3"/>
      <c r="D245" s="3"/>
      <c r="E245" s="3"/>
      <c r="F245" s="3"/>
      <c r="G245" s="3"/>
      <c r="H245" s="6" t="str">
        <f t="shared" si="6"/>
        <v/>
      </c>
      <c r="I245" s="6" t="str">
        <f>IFERROR(VLOOKUP(D245,Factors!$F$4:$H$8,3,FALSE),"")</f>
        <v/>
      </c>
      <c r="J245" s="6" t="str">
        <f t="shared" si="7"/>
        <v/>
      </c>
    </row>
    <row r="246" spans="1:10">
      <c r="A246" s="3"/>
      <c r="B246" s="3"/>
      <c r="C246" s="3"/>
      <c r="D246" s="3"/>
      <c r="E246" s="3"/>
      <c r="F246" s="3"/>
      <c r="G246" s="3"/>
      <c r="H246" s="6" t="str">
        <f t="shared" si="6"/>
        <v/>
      </c>
      <c r="I246" s="6" t="str">
        <f>IFERROR(VLOOKUP(D246,Factors!$F$4:$H$8,3,FALSE),"")</f>
        <v/>
      </c>
      <c r="J246" s="6" t="str">
        <f t="shared" si="7"/>
        <v/>
      </c>
    </row>
    <row r="247" spans="1:10">
      <c r="A247" s="3"/>
      <c r="B247" s="3"/>
      <c r="C247" s="3"/>
      <c r="D247" s="3"/>
      <c r="E247" s="3"/>
      <c r="F247" s="3"/>
      <c r="G247" s="3"/>
      <c r="H247" s="6" t="str">
        <f t="shared" si="6"/>
        <v/>
      </c>
      <c r="I247" s="6" t="str">
        <f>IFERROR(VLOOKUP(D247,Factors!$F$4:$H$8,3,FALSE),"")</f>
        <v/>
      </c>
      <c r="J247" s="6" t="str">
        <f t="shared" si="7"/>
        <v/>
      </c>
    </row>
    <row r="248" spans="1:10">
      <c r="A248" s="3"/>
      <c r="B248" s="3"/>
      <c r="C248" s="3"/>
      <c r="D248" s="3"/>
      <c r="E248" s="3"/>
      <c r="F248" s="3"/>
      <c r="G248" s="3"/>
      <c r="H248" s="6" t="str">
        <f t="shared" si="6"/>
        <v/>
      </c>
      <c r="I248" s="6" t="str">
        <f>IFERROR(VLOOKUP(D248,Factors!$F$4:$H$8,3,FALSE),"")</f>
        <v/>
      </c>
      <c r="J248" s="6" t="str">
        <f t="shared" si="7"/>
        <v/>
      </c>
    </row>
    <row r="249" spans="1:10">
      <c r="A249" s="3"/>
      <c r="B249" s="3"/>
      <c r="C249" s="3"/>
      <c r="D249" s="3"/>
      <c r="E249" s="3"/>
      <c r="F249" s="3"/>
      <c r="G249" s="3"/>
      <c r="H249" s="6" t="str">
        <f t="shared" si="6"/>
        <v/>
      </c>
      <c r="I249" s="6" t="str">
        <f>IFERROR(VLOOKUP(D249,Factors!$F$4:$H$8,3,FALSE),"")</f>
        <v/>
      </c>
      <c r="J249" s="6" t="str">
        <f t="shared" si="7"/>
        <v/>
      </c>
    </row>
    <row r="250" spans="1:10">
      <c r="A250" s="3"/>
      <c r="B250" s="3"/>
      <c r="C250" s="3"/>
      <c r="D250" s="3"/>
      <c r="E250" s="3"/>
      <c r="F250" s="3"/>
      <c r="G250" s="3"/>
      <c r="H250" s="6" t="str">
        <f t="shared" si="6"/>
        <v/>
      </c>
      <c r="I250" s="6" t="str">
        <f>IFERROR(VLOOKUP(D250,Factors!$F$4:$H$8,3,FALSE),"")</f>
        <v/>
      </c>
      <c r="J250" s="6" t="str">
        <f t="shared" si="7"/>
        <v/>
      </c>
    </row>
    <row r="251" spans="1:10">
      <c r="A251" s="3"/>
      <c r="B251" s="3"/>
      <c r="C251" s="3"/>
      <c r="D251" s="3"/>
      <c r="E251" s="3"/>
      <c r="F251" s="3"/>
      <c r="G251" s="3"/>
      <c r="H251" s="6" t="str">
        <f t="shared" si="6"/>
        <v/>
      </c>
      <c r="I251" s="6" t="str">
        <f>IFERROR(VLOOKUP(D251,Factors!$F$4:$H$8,3,FALSE),"")</f>
        <v/>
      </c>
      <c r="J251" s="6" t="str">
        <f t="shared" si="7"/>
        <v/>
      </c>
    </row>
    <row r="252" spans="1:10">
      <c r="A252" s="3"/>
      <c r="B252" s="3"/>
      <c r="C252" s="3"/>
      <c r="D252" s="3"/>
      <c r="E252" s="3"/>
      <c r="F252" s="3"/>
      <c r="G252" s="3"/>
      <c r="H252" s="6" t="str">
        <f t="shared" si="6"/>
        <v/>
      </c>
      <c r="I252" s="6" t="str">
        <f>IFERROR(VLOOKUP(D252,Factors!$F$4:$H$8,3,FALSE),"")</f>
        <v/>
      </c>
      <c r="J252" s="6" t="str">
        <f t="shared" si="7"/>
        <v/>
      </c>
    </row>
    <row r="253" spans="1:10">
      <c r="A253" s="3"/>
      <c r="B253" s="3"/>
      <c r="C253" s="3"/>
      <c r="D253" s="3"/>
      <c r="E253" s="3"/>
      <c r="F253" s="3"/>
      <c r="G253" s="3"/>
      <c r="H253" s="6" t="str">
        <f t="shared" si="6"/>
        <v/>
      </c>
      <c r="I253" s="6" t="str">
        <f>IFERROR(VLOOKUP(D253,Factors!$F$4:$H$8,3,FALSE),"")</f>
        <v/>
      </c>
      <c r="J253" s="6" t="str">
        <f t="shared" si="7"/>
        <v/>
      </c>
    </row>
    <row r="254" spans="1:10">
      <c r="A254" s="3"/>
      <c r="B254" s="3"/>
      <c r="C254" s="3"/>
      <c r="D254" s="3"/>
      <c r="E254" s="3"/>
      <c r="F254" s="3"/>
      <c r="G254" s="3"/>
      <c r="H254" s="6" t="str">
        <f t="shared" si="6"/>
        <v/>
      </c>
      <c r="I254" s="6" t="str">
        <f>IFERROR(VLOOKUP(D254,Factors!$F$4:$H$8,3,FALSE),"")</f>
        <v/>
      </c>
      <c r="J254" s="6" t="str">
        <f t="shared" si="7"/>
        <v/>
      </c>
    </row>
    <row r="255" spans="1:10">
      <c r="A255" s="3"/>
      <c r="B255" s="3"/>
      <c r="C255" s="3"/>
      <c r="D255" s="3"/>
      <c r="E255" s="3"/>
      <c r="F255" s="3"/>
      <c r="G255" s="3"/>
      <c r="H255" s="6" t="str">
        <f t="shared" si="6"/>
        <v/>
      </c>
      <c r="I255" s="6" t="str">
        <f>IFERROR(VLOOKUP(D255,Factors!$F$4:$H$8,3,FALSE),"")</f>
        <v/>
      </c>
      <c r="J255" s="6" t="str">
        <f t="shared" si="7"/>
        <v/>
      </c>
    </row>
    <row r="256" spans="1:10">
      <c r="A256" s="3"/>
      <c r="B256" s="3"/>
      <c r="C256" s="3"/>
      <c r="D256" s="3"/>
      <c r="E256" s="3"/>
      <c r="F256" s="3"/>
      <c r="G256" s="3"/>
      <c r="H256" s="6" t="str">
        <f t="shared" si="6"/>
        <v/>
      </c>
      <c r="I256" s="6" t="str">
        <f>IFERROR(VLOOKUP(D256,Factors!$F$4:$H$8,3,FALSE),"")</f>
        <v/>
      </c>
      <c r="J256" s="6" t="str">
        <f t="shared" si="7"/>
        <v/>
      </c>
    </row>
    <row r="257" spans="1:10">
      <c r="A257" s="3"/>
      <c r="B257" s="3"/>
      <c r="C257" s="3"/>
      <c r="D257" s="3"/>
      <c r="E257" s="3"/>
      <c r="F257" s="3"/>
      <c r="G257" s="3"/>
      <c r="H257" s="6" t="str">
        <f t="shared" si="6"/>
        <v/>
      </c>
      <c r="I257" s="6" t="str">
        <f>IFERROR(VLOOKUP(D257,Factors!$F$4:$H$8,3,FALSE),"")</f>
        <v/>
      </c>
      <c r="J257" s="6" t="str">
        <f t="shared" si="7"/>
        <v/>
      </c>
    </row>
    <row r="258" spans="1:10">
      <c r="A258" s="3"/>
      <c r="B258" s="3"/>
      <c r="C258" s="3"/>
      <c r="D258" s="3"/>
      <c r="E258" s="3"/>
      <c r="F258" s="3"/>
      <c r="G258" s="3"/>
      <c r="H258" s="6" t="str">
        <f t="shared" ref="H258:H321" si="8">IF(OR(F258="",G258=""),"",F258*G258)</f>
        <v/>
      </c>
      <c r="I258" s="6" t="str">
        <f>IFERROR(VLOOKUP(D258,Factors!$F$4:$H$8,3,FALSE),"")</f>
        <v/>
      </c>
      <c r="J258" s="6" t="str">
        <f t="shared" ref="J258:J321" si="9">IF(OR(H258="",I258=""),"",H258*I258)</f>
        <v/>
      </c>
    </row>
    <row r="259" spans="1:10">
      <c r="A259" s="3"/>
      <c r="B259" s="3"/>
      <c r="C259" s="3"/>
      <c r="D259" s="3"/>
      <c r="E259" s="3"/>
      <c r="F259" s="3"/>
      <c r="G259" s="3"/>
      <c r="H259" s="6" t="str">
        <f t="shared" si="8"/>
        <v/>
      </c>
      <c r="I259" s="6" t="str">
        <f>IFERROR(VLOOKUP(D259,Factors!$F$4:$H$8,3,FALSE),"")</f>
        <v/>
      </c>
      <c r="J259" s="6" t="str">
        <f t="shared" si="9"/>
        <v/>
      </c>
    </row>
    <row r="260" spans="1:10">
      <c r="A260" s="3"/>
      <c r="B260" s="3"/>
      <c r="C260" s="3"/>
      <c r="D260" s="3"/>
      <c r="E260" s="3"/>
      <c r="F260" s="3"/>
      <c r="G260" s="3"/>
      <c r="H260" s="6" t="str">
        <f t="shared" si="8"/>
        <v/>
      </c>
      <c r="I260" s="6" t="str">
        <f>IFERROR(VLOOKUP(D260,Factors!$F$4:$H$8,3,FALSE),"")</f>
        <v/>
      </c>
      <c r="J260" s="6" t="str">
        <f t="shared" si="9"/>
        <v/>
      </c>
    </row>
    <row r="261" spans="1:10">
      <c r="A261" s="3"/>
      <c r="B261" s="3"/>
      <c r="C261" s="3"/>
      <c r="D261" s="3"/>
      <c r="E261" s="3"/>
      <c r="F261" s="3"/>
      <c r="G261" s="3"/>
      <c r="H261" s="6" t="str">
        <f t="shared" si="8"/>
        <v/>
      </c>
      <c r="I261" s="6" t="str">
        <f>IFERROR(VLOOKUP(D261,Factors!$F$4:$H$8,3,FALSE),"")</f>
        <v/>
      </c>
      <c r="J261" s="6" t="str">
        <f t="shared" si="9"/>
        <v/>
      </c>
    </row>
    <row r="262" spans="1:10">
      <c r="A262" s="3"/>
      <c r="B262" s="3"/>
      <c r="C262" s="3"/>
      <c r="D262" s="3"/>
      <c r="E262" s="3"/>
      <c r="F262" s="3"/>
      <c r="G262" s="3"/>
      <c r="H262" s="6" t="str">
        <f t="shared" si="8"/>
        <v/>
      </c>
      <c r="I262" s="6" t="str">
        <f>IFERROR(VLOOKUP(D262,Factors!$F$4:$H$8,3,FALSE),"")</f>
        <v/>
      </c>
      <c r="J262" s="6" t="str">
        <f t="shared" si="9"/>
        <v/>
      </c>
    </row>
    <row r="263" spans="1:10">
      <c r="A263" s="3"/>
      <c r="B263" s="3"/>
      <c r="C263" s="3"/>
      <c r="D263" s="3"/>
      <c r="E263" s="3"/>
      <c r="F263" s="3"/>
      <c r="G263" s="3"/>
      <c r="H263" s="6" t="str">
        <f t="shared" si="8"/>
        <v/>
      </c>
      <c r="I263" s="6" t="str">
        <f>IFERROR(VLOOKUP(D263,Factors!$F$4:$H$8,3,FALSE),"")</f>
        <v/>
      </c>
      <c r="J263" s="6" t="str">
        <f t="shared" si="9"/>
        <v/>
      </c>
    </row>
    <row r="264" spans="1:10">
      <c r="A264" s="3"/>
      <c r="B264" s="3"/>
      <c r="C264" s="3"/>
      <c r="D264" s="3"/>
      <c r="E264" s="3"/>
      <c r="F264" s="3"/>
      <c r="G264" s="3"/>
      <c r="H264" s="6" t="str">
        <f t="shared" si="8"/>
        <v/>
      </c>
      <c r="I264" s="6" t="str">
        <f>IFERROR(VLOOKUP(D264,Factors!$F$4:$H$8,3,FALSE),"")</f>
        <v/>
      </c>
      <c r="J264" s="6" t="str">
        <f t="shared" si="9"/>
        <v/>
      </c>
    </row>
    <row r="265" spans="1:10">
      <c r="A265" s="3"/>
      <c r="B265" s="3"/>
      <c r="C265" s="3"/>
      <c r="D265" s="3"/>
      <c r="E265" s="3"/>
      <c r="F265" s="3"/>
      <c r="G265" s="3"/>
      <c r="H265" s="6" t="str">
        <f t="shared" si="8"/>
        <v/>
      </c>
      <c r="I265" s="6" t="str">
        <f>IFERROR(VLOOKUP(D265,Factors!$F$4:$H$8,3,FALSE),"")</f>
        <v/>
      </c>
      <c r="J265" s="6" t="str">
        <f t="shared" si="9"/>
        <v/>
      </c>
    </row>
    <row r="266" spans="1:10">
      <c r="A266" s="3"/>
      <c r="B266" s="3"/>
      <c r="C266" s="3"/>
      <c r="D266" s="3"/>
      <c r="E266" s="3"/>
      <c r="F266" s="3"/>
      <c r="G266" s="3"/>
      <c r="H266" s="6" t="str">
        <f t="shared" si="8"/>
        <v/>
      </c>
      <c r="I266" s="6" t="str">
        <f>IFERROR(VLOOKUP(D266,Factors!$F$4:$H$8,3,FALSE),"")</f>
        <v/>
      </c>
      <c r="J266" s="6" t="str">
        <f t="shared" si="9"/>
        <v/>
      </c>
    </row>
    <row r="267" spans="1:10">
      <c r="A267" s="3"/>
      <c r="B267" s="3"/>
      <c r="C267" s="3"/>
      <c r="D267" s="3"/>
      <c r="E267" s="3"/>
      <c r="F267" s="3"/>
      <c r="G267" s="3"/>
      <c r="H267" s="6" t="str">
        <f t="shared" si="8"/>
        <v/>
      </c>
      <c r="I267" s="6" t="str">
        <f>IFERROR(VLOOKUP(D267,Factors!$F$4:$H$8,3,FALSE),"")</f>
        <v/>
      </c>
      <c r="J267" s="6" t="str">
        <f t="shared" si="9"/>
        <v/>
      </c>
    </row>
    <row r="268" spans="1:10">
      <c r="A268" s="3"/>
      <c r="B268" s="3"/>
      <c r="C268" s="3"/>
      <c r="D268" s="3"/>
      <c r="E268" s="3"/>
      <c r="F268" s="3"/>
      <c r="G268" s="3"/>
      <c r="H268" s="6" t="str">
        <f t="shared" si="8"/>
        <v/>
      </c>
      <c r="I268" s="6" t="str">
        <f>IFERROR(VLOOKUP(D268,Factors!$F$4:$H$8,3,FALSE),"")</f>
        <v/>
      </c>
      <c r="J268" s="6" t="str">
        <f t="shared" si="9"/>
        <v/>
      </c>
    </row>
    <row r="269" spans="1:10">
      <c r="A269" s="3"/>
      <c r="B269" s="3"/>
      <c r="C269" s="3"/>
      <c r="D269" s="3"/>
      <c r="E269" s="3"/>
      <c r="F269" s="3"/>
      <c r="G269" s="3"/>
      <c r="H269" s="6" t="str">
        <f t="shared" si="8"/>
        <v/>
      </c>
      <c r="I269" s="6" t="str">
        <f>IFERROR(VLOOKUP(D269,Factors!$F$4:$H$8,3,FALSE),"")</f>
        <v/>
      </c>
      <c r="J269" s="6" t="str">
        <f t="shared" si="9"/>
        <v/>
      </c>
    </row>
    <row r="270" spans="1:10">
      <c r="A270" s="3"/>
      <c r="B270" s="3"/>
      <c r="C270" s="3"/>
      <c r="D270" s="3"/>
      <c r="E270" s="3"/>
      <c r="F270" s="3"/>
      <c r="G270" s="3"/>
      <c r="H270" s="6" t="str">
        <f t="shared" si="8"/>
        <v/>
      </c>
      <c r="I270" s="6" t="str">
        <f>IFERROR(VLOOKUP(D270,Factors!$F$4:$H$8,3,FALSE),"")</f>
        <v/>
      </c>
      <c r="J270" s="6" t="str">
        <f t="shared" si="9"/>
        <v/>
      </c>
    </row>
    <row r="271" spans="1:10">
      <c r="A271" s="3"/>
      <c r="B271" s="3"/>
      <c r="C271" s="3"/>
      <c r="D271" s="3"/>
      <c r="E271" s="3"/>
      <c r="F271" s="3"/>
      <c r="G271" s="3"/>
      <c r="H271" s="6" t="str">
        <f t="shared" si="8"/>
        <v/>
      </c>
      <c r="I271" s="6" t="str">
        <f>IFERROR(VLOOKUP(D271,Factors!$F$4:$H$8,3,FALSE),"")</f>
        <v/>
      </c>
      <c r="J271" s="6" t="str">
        <f t="shared" si="9"/>
        <v/>
      </c>
    </row>
    <row r="272" spans="1:10">
      <c r="A272" s="3"/>
      <c r="B272" s="3"/>
      <c r="C272" s="3"/>
      <c r="D272" s="3"/>
      <c r="E272" s="3"/>
      <c r="F272" s="3"/>
      <c r="G272" s="3"/>
      <c r="H272" s="6" t="str">
        <f t="shared" si="8"/>
        <v/>
      </c>
      <c r="I272" s="6" t="str">
        <f>IFERROR(VLOOKUP(D272,Factors!$F$4:$H$8,3,FALSE),"")</f>
        <v/>
      </c>
      <c r="J272" s="6" t="str">
        <f t="shared" si="9"/>
        <v/>
      </c>
    </row>
    <row r="273" spans="1:10">
      <c r="A273" s="3"/>
      <c r="B273" s="3"/>
      <c r="C273" s="3"/>
      <c r="D273" s="3"/>
      <c r="E273" s="3"/>
      <c r="F273" s="3"/>
      <c r="G273" s="3"/>
      <c r="H273" s="6" t="str">
        <f t="shared" si="8"/>
        <v/>
      </c>
      <c r="I273" s="6" t="str">
        <f>IFERROR(VLOOKUP(D273,Factors!$F$4:$H$8,3,FALSE),"")</f>
        <v/>
      </c>
      <c r="J273" s="6" t="str">
        <f t="shared" si="9"/>
        <v/>
      </c>
    </row>
    <row r="274" spans="1:10">
      <c r="A274" s="3"/>
      <c r="B274" s="3"/>
      <c r="C274" s="3"/>
      <c r="D274" s="3"/>
      <c r="E274" s="3"/>
      <c r="F274" s="3"/>
      <c r="G274" s="3"/>
      <c r="H274" s="6" t="str">
        <f t="shared" si="8"/>
        <v/>
      </c>
      <c r="I274" s="6" t="str">
        <f>IFERROR(VLOOKUP(D274,Factors!$F$4:$H$8,3,FALSE),"")</f>
        <v/>
      </c>
      <c r="J274" s="6" t="str">
        <f t="shared" si="9"/>
        <v/>
      </c>
    </row>
    <row r="275" spans="1:10">
      <c r="A275" s="3"/>
      <c r="B275" s="3"/>
      <c r="C275" s="3"/>
      <c r="D275" s="3"/>
      <c r="E275" s="3"/>
      <c r="F275" s="3"/>
      <c r="G275" s="3"/>
      <c r="H275" s="6" t="str">
        <f t="shared" si="8"/>
        <v/>
      </c>
      <c r="I275" s="6" t="str">
        <f>IFERROR(VLOOKUP(D275,Factors!$F$4:$H$8,3,FALSE),"")</f>
        <v/>
      </c>
      <c r="J275" s="6" t="str">
        <f t="shared" si="9"/>
        <v/>
      </c>
    </row>
    <row r="276" spans="1:10">
      <c r="A276" s="3"/>
      <c r="B276" s="3"/>
      <c r="C276" s="3"/>
      <c r="D276" s="3"/>
      <c r="E276" s="3"/>
      <c r="F276" s="3"/>
      <c r="G276" s="3"/>
      <c r="H276" s="6" t="str">
        <f t="shared" si="8"/>
        <v/>
      </c>
      <c r="I276" s="6" t="str">
        <f>IFERROR(VLOOKUP(D276,Factors!$F$4:$H$8,3,FALSE),"")</f>
        <v/>
      </c>
      <c r="J276" s="6" t="str">
        <f t="shared" si="9"/>
        <v/>
      </c>
    </row>
    <row r="277" spans="1:10">
      <c r="A277" s="3"/>
      <c r="B277" s="3"/>
      <c r="C277" s="3"/>
      <c r="D277" s="3"/>
      <c r="E277" s="3"/>
      <c r="F277" s="3"/>
      <c r="G277" s="3"/>
      <c r="H277" s="6" t="str">
        <f t="shared" si="8"/>
        <v/>
      </c>
      <c r="I277" s="6" t="str">
        <f>IFERROR(VLOOKUP(D277,Factors!$F$4:$H$8,3,FALSE),"")</f>
        <v/>
      </c>
      <c r="J277" s="6" t="str">
        <f t="shared" si="9"/>
        <v/>
      </c>
    </row>
    <row r="278" spans="1:10">
      <c r="A278" s="3"/>
      <c r="B278" s="3"/>
      <c r="C278" s="3"/>
      <c r="D278" s="3"/>
      <c r="E278" s="3"/>
      <c r="F278" s="3"/>
      <c r="G278" s="3"/>
      <c r="H278" s="6" t="str">
        <f t="shared" si="8"/>
        <v/>
      </c>
      <c r="I278" s="6" t="str">
        <f>IFERROR(VLOOKUP(D278,Factors!$F$4:$H$8,3,FALSE),"")</f>
        <v/>
      </c>
      <c r="J278" s="6" t="str">
        <f t="shared" si="9"/>
        <v/>
      </c>
    </row>
    <row r="279" spans="1:10">
      <c r="A279" s="3"/>
      <c r="B279" s="3"/>
      <c r="C279" s="3"/>
      <c r="D279" s="3"/>
      <c r="E279" s="3"/>
      <c r="F279" s="3"/>
      <c r="G279" s="3"/>
      <c r="H279" s="6" t="str">
        <f t="shared" si="8"/>
        <v/>
      </c>
      <c r="I279" s="6" t="str">
        <f>IFERROR(VLOOKUP(D279,Factors!$F$4:$H$8,3,FALSE),"")</f>
        <v/>
      </c>
      <c r="J279" s="6" t="str">
        <f t="shared" si="9"/>
        <v/>
      </c>
    </row>
    <row r="280" spans="1:10">
      <c r="A280" s="3"/>
      <c r="B280" s="3"/>
      <c r="C280" s="3"/>
      <c r="D280" s="3"/>
      <c r="E280" s="3"/>
      <c r="F280" s="3"/>
      <c r="G280" s="3"/>
      <c r="H280" s="6" t="str">
        <f t="shared" si="8"/>
        <v/>
      </c>
      <c r="I280" s="6" t="str">
        <f>IFERROR(VLOOKUP(D280,Factors!$F$4:$H$8,3,FALSE),"")</f>
        <v/>
      </c>
      <c r="J280" s="6" t="str">
        <f t="shared" si="9"/>
        <v/>
      </c>
    </row>
    <row r="281" spans="1:10">
      <c r="A281" s="3"/>
      <c r="B281" s="3"/>
      <c r="C281" s="3"/>
      <c r="D281" s="3"/>
      <c r="E281" s="3"/>
      <c r="F281" s="3"/>
      <c r="G281" s="3"/>
      <c r="H281" s="6" t="str">
        <f t="shared" si="8"/>
        <v/>
      </c>
      <c r="I281" s="6" t="str">
        <f>IFERROR(VLOOKUP(D281,Factors!$F$4:$H$8,3,FALSE),"")</f>
        <v/>
      </c>
      <c r="J281" s="6" t="str">
        <f t="shared" si="9"/>
        <v/>
      </c>
    </row>
    <row r="282" spans="1:10">
      <c r="A282" s="3"/>
      <c r="B282" s="3"/>
      <c r="C282" s="3"/>
      <c r="D282" s="3"/>
      <c r="E282" s="3"/>
      <c r="F282" s="3"/>
      <c r="G282" s="3"/>
      <c r="H282" s="6" t="str">
        <f t="shared" si="8"/>
        <v/>
      </c>
      <c r="I282" s="6" t="str">
        <f>IFERROR(VLOOKUP(D282,Factors!$F$4:$H$8,3,FALSE),"")</f>
        <v/>
      </c>
      <c r="J282" s="6" t="str">
        <f t="shared" si="9"/>
        <v/>
      </c>
    </row>
    <row r="283" spans="1:10">
      <c r="A283" s="3"/>
      <c r="B283" s="3"/>
      <c r="C283" s="3"/>
      <c r="D283" s="3"/>
      <c r="E283" s="3"/>
      <c r="F283" s="3"/>
      <c r="G283" s="3"/>
      <c r="H283" s="6" t="str">
        <f t="shared" si="8"/>
        <v/>
      </c>
      <c r="I283" s="6" t="str">
        <f>IFERROR(VLOOKUP(D283,Factors!$F$4:$H$8,3,FALSE),"")</f>
        <v/>
      </c>
      <c r="J283" s="6" t="str">
        <f t="shared" si="9"/>
        <v/>
      </c>
    </row>
    <row r="284" spans="1:10">
      <c r="A284" s="3"/>
      <c r="B284" s="3"/>
      <c r="C284" s="3"/>
      <c r="D284" s="3"/>
      <c r="E284" s="3"/>
      <c r="F284" s="3"/>
      <c r="G284" s="3"/>
      <c r="H284" s="6" t="str">
        <f t="shared" si="8"/>
        <v/>
      </c>
      <c r="I284" s="6" t="str">
        <f>IFERROR(VLOOKUP(D284,Factors!$F$4:$H$8,3,FALSE),"")</f>
        <v/>
      </c>
      <c r="J284" s="6" t="str">
        <f t="shared" si="9"/>
        <v/>
      </c>
    </row>
    <row r="285" spans="1:10">
      <c r="A285" s="3"/>
      <c r="B285" s="3"/>
      <c r="C285" s="3"/>
      <c r="D285" s="3"/>
      <c r="E285" s="3"/>
      <c r="F285" s="3"/>
      <c r="G285" s="3"/>
      <c r="H285" s="6" t="str">
        <f t="shared" si="8"/>
        <v/>
      </c>
      <c r="I285" s="6" t="str">
        <f>IFERROR(VLOOKUP(D285,Factors!$F$4:$H$8,3,FALSE),"")</f>
        <v/>
      </c>
      <c r="J285" s="6" t="str">
        <f t="shared" si="9"/>
        <v/>
      </c>
    </row>
    <row r="286" spans="1:10">
      <c r="A286" s="3"/>
      <c r="B286" s="3"/>
      <c r="C286" s="3"/>
      <c r="D286" s="3"/>
      <c r="E286" s="3"/>
      <c r="F286" s="3"/>
      <c r="G286" s="3"/>
      <c r="H286" s="6" t="str">
        <f t="shared" si="8"/>
        <v/>
      </c>
      <c r="I286" s="6" t="str">
        <f>IFERROR(VLOOKUP(D286,Factors!$F$4:$H$8,3,FALSE),"")</f>
        <v/>
      </c>
      <c r="J286" s="6" t="str">
        <f t="shared" si="9"/>
        <v/>
      </c>
    </row>
    <row r="287" spans="1:10">
      <c r="A287" s="3"/>
      <c r="B287" s="3"/>
      <c r="C287" s="3"/>
      <c r="D287" s="3"/>
      <c r="E287" s="3"/>
      <c r="F287" s="3"/>
      <c r="G287" s="3"/>
      <c r="H287" s="6" t="str">
        <f t="shared" si="8"/>
        <v/>
      </c>
      <c r="I287" s="6" t="str">
        <f>IFERROR(VLOOKUP(D287,Factors!$F$4:$H$8,3,FALSE),"")</f>
        <v/>
      </c>
      <c r="J287" s="6" t="str">
        <f t="shared" si="9"/>
        <v/>
      </c>
    </row>
    <row r="288" spans="1:10">
      <c r="A288" s="3"/>
      <c r="B288" s="3"/>
      <c r="C288" s="3"/>
      <c r="D288" s="3"/>
      <c r="E288" s="3"/>
      <c r="F288" s="3"/>
      <c r="G288" s="3"/>
      <c r="H288" s="6" t="str">
        <f t="shared" si="8"/>
        <v/>
      </c>
      <c r="I288" s="6" t="str">
        <f>IFERROR(VLOOKUP(D288,Factors!$F$4:$H$8,3,FALSE),"")</f>
        <v/>
      </c>
      <c r="J288" s="6" t="str">
        <f t="shared" si="9"/>
        <v/>
      </c>
    </row>
    <row r="289" spans="1:10">
      <c r="A289" s="3"/>
      <c r="B289" s="3"/>
      <c r="C289" s="3"/>
      <c r="D289" s="3"/>
      <c r="E289" s="3"/>
      <c r="F289" s="3"/>
      <c r="G289" s="3"/>
      <c r="H289" s="6" t="str">
        <f t="shared" si="8"/>
        <v/>
      </c>
      <c r="I289" s="6" t="str">
        <f>IFERROR(VLOOKUP(D289,Factors!$F$4:$H$8,3,FALSE),"")</f>
        <v/>
      </c>
      <c r="J289" s="6" t="str">
        <f t="shared" si="9"/>
        <v/>
      </c>
    </row>
    <row r="290" spans="1:10">
      <c r="A290" s="3"/>
      <c r="B290" s="3"/>
      <c r="C290" s="3"/>
      <c r="D290" s="3"/>
      <c r="E290" s="3"/>
      <c r="F290" s="3"/>
      <c r="G290" s="3"/>
      <c r="H290" s="6" t="str">
        <f t="shared" si="8"/>
        <v/>
      </c>
      <c r="I290" s="6" t="str">
        <f>IFERROR(VLOOKUP(D290,Factors!$F$4:$H$8,3,FALSE),"")</f>
        <v/>
      </c>
      <c r="J290" s="6" t="str">
        <f t="shared" si="9"/>
        <v/>
      </c>
    </row>
    <row r="291" spans="1:10">
      <c r="A291" s="3"/>
      <c r="B291" s="3"/>
      <c r="C291" s="3"/>
      <c r="D291" s="3"/>
      <c r="E291" s="3"/>
      <c r="F291" s="3"/>
      <c r="G291" s="3"/>
      <c r="H291" s="6" t="str">
        <f t="shared" si="8"/>
        <v/>
      </c>
      <c r="I291" s="6" t="str">
        <f>IFERROR(VLOOKUP(D291,Factors!$F$4:$H$8,3,FALSE),"")</f>
        <v/>
      </c>
      <c r="J291" s="6" t="str">
        <f t="shared" si="9"/>
        <v/>
      </c>
    </row>
    <row r="292" spans="1:10">
      <c r="A292" s="3"/>
      <c r="B292" s="3"/>
      <c r="C292" s="3"/>
      <c r="D292" s="3"/>
      <c r="E292" s="3"/>
      <c r="F292" s="3"/>
      <c r="G292" s="3"/>
      <c r="H292" s="6" t="str">
        <f t="shared" si="8"/>
        <v/>
      </c>
      <c r="I292" s="6" t="str">
        <f>IFERROR(VLOOKUP(D292,Factors!$F$4:$H$8,3,FALSE),"")</f>
        <v/>
      </c>
      <c r="J292" s="6" t="str">
        <f t="shared" si="9"/>
        <v/>
      </c>
    </row>
    <row r="293" spans="1:10">
      <c r="A293" s="3"/>
      <c r="B293" s="3"/>
      <c r="C293" s="3"/>
      <c r="D293" s="3"/>
      <c r="E293" s="3"/>
      <c r="F293" s="3"/>
      <c r="G293" s="3"/>
      <c r="H293" s="6" t="str">
        <f t="shared" si="8"/>
        <v/>
      </c>
      <c r="I293" s="6" t="str">
        <f>IFERROR(VLOOKUP(D293,Factors!$F$4:$H$8,3,FALSE),"")</f>
        <v/>
      </c>
      <c r="J293" s="6" t="str">
        <f t="shared" si="9"/>
        <v/>
      </c>
    </row>
    <row r="294" spans="1:10">
      <c r="A294" s="3"/>
      <c r="B294" s="3"/>
      <c r="C294" s="3"/>
      <c r="D294" s="3"/>
      <c r="E294" s="3"/>
      <c r="F294" s="3"/>
      <c r="G294" s="3"/>
      <c r="H294" s="6" t="str">
        <f t="shared" si="8"/>
        <v/>
      </c>
      <c r="I294" s="6" t="str">
        <f>IFERROR(VLOOKUP(D294,Factors!$F$4:$H$8,3,FALSE),"")</f>
        <v/>
      </c>
      <c r="J294" s="6" t="str">
        <f t="shared" si="9"/>
        <v/>
      </c>
    </row>
    <row r="295" spans="1:10">
      <c r="A295" s="3"/>
      <c r="B295" s="3"/>
      <c r="C295" s="3"/>
      <c r="D295" s="3"/>
      <c r="E295" s="3"/>
      <c r="F295" s="3"/>
      <c r="G295" s="3"/>
      <c r="H295" s="6" t="str">
        <f t="shared" si="8"/>
        <v/>
      </c>
      <c r="I295" s="6" t="str">
        <f>IFERROR(VLOOKUP(D295,Factors!$F$4:$H$8,3,FALSE),"")</f>
        <v/>
      </c>
      <c r="J295" s="6" t="str">
        <f t="shared" si="9"/>
        <v/>
      </c>
    </row>
    <row r="296" spans="1:10">
      <c r="A296" s="3"/>
      <c r="B296" s="3"/>
      <c r="C296" s="3"/>
      <c r="D296" s="3"/>
      <c r="E296" s="3"/>
      <c r="F296" s="3"/>
      <c r="G296" s="3"/>
      <c r="H296" s="6" t="str">
        <f t="shared" si="8"/>
        <v/>
      </c>
      <c r="I296" s="6" t="str">
        <f>IFERROR(VLOOKUP(D296,Factors!$F$4:$H$8,3,FALSE),"")</f>
        <v/>
      </c>
      <c r="J296" s="6" t="str">
        <f t="shared" si="9"/>
        <v/>
      </c>
    </row>
    <row r="297" spans="1:10">
      <c r="A297" s="3"/>
      <c r="B297" s="3"/>
      <c r="C297" s="3"/>
      <c r="D297" s="3"/>
      <c r="E297" s="3"/>
      <c r="F297" s="3"/>
      <c r="G297" s="3"/>
      <c r="H297" s="6" t="str">
        <f t="shared" si="8"/>
        <v/>
      </c>
      <c r="I297" s="6" t="str">
        <f>IFERROR(VLOOKUP(D297,Factors!$F$4:$H$8,3,FALSE),"")</f>
        <v/>
      </c>
      <c r="J297" s="6" t="str">
        <f t="shared" si="9"/>
        <v/>
      </c>
    </row>
    <row r="298" spans="1:10">
      <c r="A298" s="3"/>
      <c r="B298" s="3"/>
      <c r="C298" s="3"/>
      <c r="D298" s="3"/>
      <c r="E298" s="3"/>
      <c r="F298" s="3"/>
      <c r="G298" s="3"/>
      <c r="H298" s="6" t="str">
        <f t="shared" si="8"/>
        <v/>
      </c>
      <c r="I298" s="6" t="str">
        <f>IFERROR(VLOOKUP(D298,Factors!$F$4:$H$8,3,FALSE),"")</f>
        <v/>
      </c>
      <c r="J298" s="6" t="str">
        <f t="shared" si="9"/>
        <v/>
      </c>
    </row>
    <row r="299" spans="1:10">
      <c r="A299" s="3"/>
      <c r="B299" s="3"/>
      <c r="C299" s="3"/>
      <c r="D299" s="3"/>
      <c r="E299" s="3"/>
      <c r="F299" s="3"/>
      <c r="G299" s="3"/>
      <c r="H299" s="6" t="str">
        <f t="shared" si="8"/>
        <v/>
      </c>
      <c r="I299" s="6" t="str">
        <f>IFERROR(VLOOKUP(D299,Factors!$F$4:$H$8,3,FALSE),"")</f>
        <v/>
      </c>
      <c r="J299" s="6" t="str">
        <f t="shared" si="9"/>
        <v/>
      </c>
    </row>
    <row r="300" spans="1:10">
      <c r="A300" s="3"/>
      <c r="B300" s="3"/>
      <c r="C300" s="3"/>
      <c r="D300" s="3"/>
      <c r="E300" s="3"/>
      <c r="F300" s="3"/>
      <c r="G300" s="3"/>
      <c r="H300" s="6" t="str">
        <f t="shared" si="8"/>
        <v/>
      </c>
      <c r="I300" s="6" t="str">
        <f>IFERROR(VLOOKUP(D300,Factors!$F$4:$H$8,3,FALSE),"")</f>
        <v/>
      </c>
      <c r="J300" s="6" t="str">
        <f t="shared" si="9"/>
        <v/>
      </c>
    </row>
    <row r="301" spans="1:10">
      <c r="A301" s="3"/>
      <c r="B301" s="3"/>
      <c r="C301" s="3"/>
      <c r="D301" s="3"/>
      <c r="E301" s="3"/>
      <c r="F301" s="3"/>
      <c r="G301" s="3"/>
      <c r="H301" s="6" t="str">
        <f t="shared" si="8"/>
        <v/>
      </c>
      <c r="I301" s="6" t="str">
        <f>IFERROR(VLOOKUP(D301,Factors!$F$4:$H$8,3,FALSE),"")</f>
        <v/>
      </c>
      <c r="J301" s="6" t="str">
        <f t="shared" si="9"/>
        <v/>
      </c>
    </row>
    <row r="302" spans="1:10">
      <c r="A302" s="3"/>
      <c r="B302" s="3"/>
      <c r="C302" s="3"/>
      <c r="D302" s="3"/>
      <c r="E302" s="3"/>
      <c r="F302" s="3"/>
      <c r="G302" s="3"/>
      <c r="H302" s="6" t="str">
        <f t="shared" si="8"/>
        <v/>
      </c>
      <c r="I302" s="6" t="str">
        <f>IFERROR(VLOOKUP(D302,Factors!$F$4:$H$8,3,FALSE),"")</f>
        <v/>
      </c>
      <c r="J302" s="6" t="str">
        <f t="shared" si="9"/>
        <v/>
      </c>
    </row>
    <row r="303" spans="1:10">
      <c r="A303" s="3"/>
      <c r="B303" s="3"/>
      <c r="C303" s="3"/>
      <c r="D303" s="3"/>
      <c r="E303" s="3"/>
      <c r="F303" s="3"/>
      <c r="G303" s="3"/>
      <c r="H303" s="6" t="str">
        <f t="shared" si="8"/>
        <v/>
      </c>
      <c r="I303" s="6" t="str">
        <f>IFERROR(VLOOKUP(D303,Factors!$F$4:$H$8,3,FALSE),"")</f>
        <v/>
      </c>
      <c r="J303" s="6" t="str">
        <f t="shared" si="9"/>
        <v/>
      </c>
    </row>
    <row r="304" spans="1:10">
      <c r="A304" s="3"/>
      <c r="B304" s="3"/>
      <c r="C304" s="3"/>
      <c r="D304" s="3"/>
      <c r="E304" s="3"/>
      <c r="F304" s="3"/>
      <c r="G304" s="3"/>
      <c r="H304" s="6" t="str">
        <f t="shared" si="8"/>
        <v/>
      </c>
      <c r="I304" s="6" t="str">
        <f>IFERROR(VLOOKUP(D304,Factors!$F$4:$H$8,3,FALSE),"")</f>
        <v/>
      </c>
      <c r="J304" s="6" t="str">
        <f t="shared" si="9"/>
        <v/>
      </c>
    </row>
    <row r="305" spans="1:10">
      <c r="A305" s="3"/>
      <c r="B305" s="3"/>
      <c r="C305" s="3"/>
      <c r="D305" s="3"/>
      <c r="E305" s="3"/>
      <c r="F305" s="3"/>
      <c r="G305" s="3"/>
      <c r="H305" s="6" t="str">
        <f t="shared" si="8"/>
        <v/>
      </c>
      <c r="I305" s="6" t="str">
        <f>IFERROR(VLOOKUP(D305,Factors!$F$4:$H$8,3,FALSE),"")</f>
        <v/>
      </c>
      <c r="J305" s="6" t="str">
        <f t="shared" si="9"/>
        <v/>
      </c>
    </row>
    <row r="306" spans="1:10">
      <c r="A306" s="3"/>
      <c r="B306" s="3"/>
      <c r="C306" s="3"/>
      <c r="D306" s="3"/>
      <c r="E306" s="3"/>
      <c r="F306" s="3"/>
      <c r="G306" s="3"/>
      <c r="H306" s="6" t="str">
        <f t="shared" si="8"/>
        <v/>
      </c>
      <c r="I306" s="6" t="str">
        <f>IFERROR(VLOOKUP(D306,Factors!$F$4:$H$8,3,FALSE),"")</f>
        <v/>
      </c>
      <c r="J306" s="6" t="str">
        <f t="shared" si="9"/>
        <v/>
      </c>
    </row>
    <row r="307" spans="1:10">
      <c r="A307" s="3"/>
      <c r="B307" s="3"/>
      <c r="C307" s="3"/>
      <c r="D307" s="3"/>
      <c r="E307" s="3"/>
      <c r="F307" s="3"/>
      <c r="G307" s="3"/>
      <c r="H307" s="6" t="str">
        <f t="shared" si="8"/>
        <v/>
      </c>
      <c r="I307" s="6" t="str">
        <f>IFERROR(VLOOKUP(D307,Factors!$F$4:$H$8,3,FALSE),"")</f>
        <v/>
      </c>
      <c r="J307" s="6" t="str">
        <f t="shared" si="9"/>
        <v/>
      </c>
    </row>
    <row r="308" spans="1:10">
      <c r="A308" s="3"/>
      <c r="B308" s="3"/>
      <c r="C308" s="3"/>
      <c r="D308" s="3"/>
      <c r="E308" s="3"/>
      <c r="F308" s="3"/>
      <c r="G308" s="3"/>
      <c r="H308" s="6" t="str">
        <f t="shared" si="8"/>
        <v/>
      </c>
      <c r="I308" s="6" t="str">
        <f>IFERROR(VLOOKUP(D308,Factors!$F$4:$H$8,3,FALSE),"")</f>
        <v/>
      </c>
      <c r="J308" s="6" t="str">
        <f t="shared" si="9"/>
        <v/>
      </c>
    </row>
    <row r="309" spans="1:10">
      <c r="A309" s="3"/>
      <c r="B309" s="3"/>
      <c r="C309" s="3"/>
      <c r="D309" s="3"/>
      <c r="E309" s="3"/>
      <c r="F309" s="3"/>
      <c r="G309" s="3"/>
      <c r="H309" s="6" t="str">
        <f t="shared" si="8"/>
        <v/>
      </c>
      <c r="I309" s="6" t="str">
        <f>IFERROR(VLOOKUP(D309,Factors!$F$4:$H$8,3,FALSE),"")</f>
        <v/>
      </c>
      <c r="J309" s="6" t="str">
        <f t="shared" si="9"/>
        <v/>
      </c>
    </row>
    <row r="310" spans="1:10">
      <c r="A310" s="3"/>
      <c r="B310" s="3"/>
      <c r="C310" s="3"/>
      <c r="D310" s="3"/>
      <c r="E310" s="3"/>
      <c r="F310" s="3"/>
      <c r="G310" s="3"/>
      <c r="H310" s="6" t="str">
        <f t="shared" si="8"/>
        <v/>
      </c>
      <c r="I310" s="6" t="str">
        <f>IFERROR(VLOOKUP(D310,Factors!$F$4:$H$8,3,FALSE),"")</f>
        <v/>
      </c>
      <c r="J310" s="6" t="str">
        <f t="shared" si="9"/>
        <v/>
      </c>
    </row>
    <row r="311" spans="1:10">
      <c r="A311" s="3"/>
      <c r="B311" s="3"/>
      <c r="C311" s="3"/>
      <c r="D311" s="3"/>
      <c r="E311" s="3"/>
      <c r="F311" s="3"/>
      <c r="G311" s="3"/>
      <c r="H311" s="6" t="str">
        <f t="shared" si="8"/>
        <v/>
      </c>
      <c r="I311" s="6" t="str">
        <f>IFERROR(VLOOKUP(D311,Factors!$F$4:$H$8,3,FALSE),"")</f>
        <v/>
      </c>
      <c r="J311" s="6" t="str">
        <f t="shared" si="9"/>
        <v/>
      </c>
    </row>
    <row r="312" spans="1:10">
      <c r="A312" s="3"/>
      <c r="B312" s="3"/>
      <c r="C312" s="3"/>
      <c r="D312" s="3"/>
      <c r="E312" s="3"/>
      <c r="F312" s="3"/>
      <c r="G312" s="3"/>
      <c r="H312" s="6" t="str">
        <f t="shared" si="8"/>
        <v/>
      </c>
      <c r="I312" s="6" t="str">
        <f>IFERROR(VLOOKUP(D312,Factors!$F$4:$H$8,3,FALSE),"")</f>
        <v/>
      </c>
      <c r="J312" s="6" t="str">
        <f t="shared" si="9"/>
        <v/>
      </c>
    </row>
    <row r="313" spans="1:10">
      <c r="A313" s="3"/>
      <c r="B313" s="3"/>
      <c r="C313" s="3"/>
      <c r="D313" s="3"/>
      <c r="E313" s="3"/>
      <c r="F313" s="3"/>
      <c r="G313" s="3"/>
      <c r="H313" s="6" t="str">
        <f t="shared" si="8"/>
        <v/>
      </c>
      <c r="I313" s="6" t="str">
        <f>IFERROR(VLOOKUP(D313,Factors!$F$4:$H$8,3,FALSE),"")</f>
        <v/>
      </c>
      <c r="J313" s="6" t="str">
        <f t="shared" si="9"/>
        <v/>
      </c>
    </row>
    <row r="314" spans="1:10">
      <c r="A314" s="3"/>
      <c r="B314" s="3"/>
      <c r="C314" s="3"/>
      <c r="D314" s="3"/>
      <c r="E314" s="3"/>
      <c r="F314" s="3"/>
      <c r="G314" s="3"/>
      <c r="H314" s="6" t="str">
        <f t="shared" si="8"/>
        <v/>
      </c>
      <c r="I314" s="6" t="str">
        <f>IFERROR(VLOOKUP(D314,Factors!$F$4:$H$8,3,FALSE),"")</f>
        <v/>
      </c>
      <c r="J314" s="6" t="str">
        <f t="shared" si="9"/>
        <v/>
      </c>
    </row>
    <row r="315" spans="1:10">
      <c r="A315" s="3"/>
      <c r="B315" s="3"/>
      <c r="C315" s="3"/>
      <c r="D315" s="3"/>
      <c r="E315" s="3"/>
      <c r="F315" s="3"/>
      <c r="G315" s="3"/>
      <c r="H315" s="6" t="str">
        <f t="shared" si="8"/>
        <v/>
      </c>
      <c r="I315" s="6" t="str">
        <f>IFERROR(VLOOKUP(D315,Factors!$F$4:$H$8,3,FALSE),"")</f>
        <v/>
      </c>
      <c r="J315" s="6" t="str">
        <f t="shared" si="9"/>
        <v/>
      </c>
    </row>
    <row r="316" spans="1:10">
      <c r="A316" s="3"/>
      <c r="B316" s="3"/>
      <c r="C316" s="3"/>
      <c r="D316" s="3"/>
      <c r="E316" s="3"/>
      <c r="F316" s="3"/>
      <c r="G316" s="3"/>
      <c r="H316" s="6" t="str">
        <f t="shared" si="8"/>
        <v/>
      </c>
      <c r="I316" s="6" t="str">
        <f>IFERROR(VLOOKUP(D316,Factors!$F$4:$H$8,3,FALSE),"")</f>
        <v/>
      </c>
      <c r="J316" s="6" t="str">
        <f t="shared" si="9"/>
        <v/>
      </c>
    </row>
    <row r="317" spans="1:10">
      <c r="A317" s="3"/>
      <c r="B317" s="3"/>
      <c r="C317" s="3"/>
      <c r="D317" s="3"/>
      <c r="E317" s="3"/>
      <c r="F317" s="3"/>
      <c r="G317" s="3"/>
      <c r="H317" s="6" t="str">
        <f t="shared" si="8"/>
        <v/>
      </c>
      <c r="I317" s="6" t="str">
        <f>IFERROR(VLOOKUP(D317,Factors!$F$4:$H$8,3,FALSE),"")</f>
        <v/>
      </c>
      <c r="J317" s="6" t="str">
        <f t="shared" si="9"/>
        <v/>
      </c>
    </row>
    <row r="318" spans="1:10">
      <c r="A318" s="3"/>
      <c r="B318" s="3"/>
      <c r="C318" s="3"/>
      <c r="D318" s="3"/>
      <c r="E318" s="3"/>
      <c r="F318" s="3"/>
      <c r="G318" s="3"/>
      <c r="H318" s="6" t="str">
        <f t="shared" si="8"/>
        <v/>
      </c>
      <c r="I318" s="6" t="str">
        <f>IFERROR(VLOOKUP(D318,Factors!$F$4:$H$8,3,FALSE),"")</f>
        <v/>
      </c>
      <c r="J318" s="6" t="str">
        <f t="shared" si="9"/>
        <v/>
      </c>
    </row>
    <row r="319" spans="1:10">
      <c r="A319" s="3"/>
      <c r="B319" s="3"/>
      <c r="C319" s="3"/>
      <c r="D319" s="3"/>
      <c r="E319" s="3"/>
      <c r="F319" s="3"/>
      <c r="G319" s="3"/>
      <c r="H319" s="6" t="str">
        <f t="shared" si="8"/>
        <v/>
      </c>
      <c r="I319" s="6" t="str">
        <f>IFERROR(VLOOKUP(D319,Factors!$F$4:$H$8,3,FALSE),"")</f>
        <v/>
      </c>
      <c r="J319" s="6" t="str">
        <f t="shared" si="9"/>
        <v/>
      </c>
    </row>
    <row r="320" spans="1:10">
      <c r="A320" s="3"/>
      <c r="B320" s="3"/>
      <c r="C320" s="3"/>
      <c r="D320" s="3"/>
      <c r="E320" s="3"/>
      <c r="F320" s="3"/>
      <c r="G320" s="3"/>
      <c r="H320" s="6" t="str">
        <f t="shared" si="8"/>
        <v/>
      </c>
      <c r="I320" s="6" t="str">
        <f>IFERROR(VLOOKUP(D320,Factors!$F$4:$H$8,3,FALSE),"")</f>
        <v/>
      </c>
      <c r="J320" s="6" t="str">
        <f t="shared" si="9"/>
        <v/>
      </c>
    </row>
    <row r="321" spans="1:10">
      <c r="A321" s="3"/>
      <c r="B321" s="3"/>
      <c r="C321" s="3"/>
      <c r="D321" s="3"/>
      <c r="E321" s="3"/>
      <c r="F321" s="3"/>
      <c r="G321" s="3"/>
      <c r="H321" s="6" t="str">
        <f t="shared" si="8"/>
        <v/>
      </c>
      <c r="I321" s="6" t="str">
        <f>IFERROR(VLOOKUP(D321,Factors!$F$4:$H$8,3,FALSE),"")</f>
        <v/>
      </c>
      <c r="J321" s="6" t="str">
        <f t="shared" si="9"/>
        <v/>
      </c>
    </row>
    <row r="322" spans="1:10">
      <c r="A322" s="3"/>
      <c r="B322" s="3"/>
      <c r="C322" s="3"/>
      <c r="D322" s="3"/>
      <c r="E322" s="3"/>
      <c r="F322" s="3"/>
      <c r="G322" s="3"/>
      <c r="H322" s="6" t="str">
        <f t="shared" ref="H322:H385" si="10">IF(OR(F322="",G322=""),"",F322*G322)</f>
        <v/>
      </c>
      <c r="I322" s="6" t="str">
        <f>IFERROR(VLOOKUP(D322,Factors!$F$4:$H$8,3,FALSE),"")</f>
        <v/>
      </c>
      <c r="J322" s="6" t="str">
        <f t="shared" ref="J322:J385" si="11">IF(OR(H322="",I322=""),"",H322*I322)</f>
        <v/>
      </c>
    </row>
    <row r="323" spans="1:10">
      <c r="A323" s="3"/>
      <c r="B323" s="3"/>
      <c r="C323" s="3"/>
      <c r="D323" s="3"/>
      <c r="E323" s="3"/>
      <c r="F323" s="3"/>
      <c r="G323" s="3"/>
      <c r="H323" s="6" t="str">
        <f t="shared" si="10"/>
        <v/>
      </c>
      <c r="I323" s="6" t="str">
        <f>IFERROR(VLOOKUP(D323,Factors!$F$4:$H$8,3,FALSE),"")</f>
        <v/>
      </c>
      <c r="J323" s="6" t="str">
        <f t="shared" si="11"/>
        <v/>
      </c>
    </row>
    <row r="324" spans="1:10">
      <c r="A324" s="3"/>
      <c r="B324" s="3"/>
      <c r="C324" s="3"/>
      <c r="D324" s="3"/>
      <c r="E324" s="3"/>
      <c r="F324" s="3"/>
      <c r="G324" s="3"/>
      <c r="H324" s="6" t="str">
        <f t="shared" si="10"/>
        <v/>
      </c>
      <c r="I324" s="6" t="str">
        <f>IFERROR(VLOOKUP(D324,Factors!$F$4:$H$8,3,FALSE),"")</f>
        <v/>
      </c>
      <c r="J324" s="6" t="str">
        <f t="shared" si="11"/>
        <v/>
      </c>
    </row>
    <row r="325" spans="1:10">
      <c r="A325" s="3"/>
      <c r="B325" s="3"/>
      <c r="C325" s="3"/>
      <c r="D325" s="3"/>
      <c r="E325" s="3"/>
      <c r="F325" s="3"/>
      <c r="G325" s="3"/>
      <c r="H325" s="6" t="str">
        <f t="shared" si="10"/>
        <v/>
      </c>
      <c r="I325" s="6" t="str">
        <f>IFERROR(VLOOKUP(D325,Factors!$F$4:$H$8,3,FALSE),"")</f>
        <v/>
      </c>
      <c r="J325" s="6" t="str">
        <f t="shared" si="11"/>
        <v/>
      </c>
    </row>
    <row r="326" spans="1:10">
      <c r="A326" s="3"/>
      <c r="B326" s="3"/>
      <c r="C326" s="3"/>
      <c r="D326" s="3"/>
      <c r="E326" s="3"/>
      <c r="F326" s="3"/>
      <c r="G326" s="3"/>
      <c r="H326" s="6" t="str">
        <f t="shared" si="10"/>
        <v/>
      </c>
      <c r="I326" s="6" t="str">
        <f>IFERROR(VLOOKUP(D326,Factors!$F$4:$H$8,3,FALSE),"")</f>
        <v/>
      </c>
      <c r="J326" s="6" t="str">
        <f t="shared" si="11"/>
        <v/>
      </c>
    </row>
    <row r="327" spans="1:10">
      <c r="A327" s="3"/>
      <c r="B327" s="3"/>
      <c r="C327" s="3"/>
      <c r="D327" s="3"/>
      <c r="E327" s="3"/>
      <c r="F327" s="3"/>
      <c r="G327" s="3"/>
      <c r="H327" s="6" t="str">
        <f t="shared" si="10"/>
        <v/>
      </c>
      <c r="I327" s="6" t="str">
        <f>IFERROR(VLOOKUP(D327,Factors!$F$4:$H$8,3,FALSE),"")</f>
        <v/>
      </c>
      <c r="J327" s="6" t="str">
        <f t="shared" si="11"/>
        <v/>
      </c>
    </row>
    <row r="328" spans="1:10">
      <c r="A328" s="3"/>
      <c r="B328" s="3"/>
      <c r="C328" s="3"/>
      <c r="D328" s="3"/>
      <c r="E328" s="3"/>
      <c r="F328" s="3"/>
      <c r="G328" s="3"/>
      <c r="H328" s="6" t="str">
        <f t="shared" si="10"/>
        <v/>
      </c>
      <c r="I328" s="6" t="str">
        <f>IFERROR(VLOOKUP(D328,Factors!$F$4:$H$8,3,FALSE),"")</f>
        <v/>
      </c>
      <c r="J328" s="6" t="str">
        <f t="shared" si="11"/>
        <v/>
      </c>
    </row>
    <row r="329" spans="1:10">
      <c r="A329" s="3"/>
      <c r="B329" s="3"/>
      <c r="C329" s="3"/>
      <c r="D329" s="3"/>
      <c r="E329" s="3"/>
      <c r="F329" s="3"/>
      <c r="G329" s="3"/>
      <c r="H329" s="6" t="str">
        <f t="shared" si="10"/>
        <v/>
      </c>
      <c r="I329" s="6" t="str">
        <f>IFERROR(VLOOKUP(D329,Factors!$F$4:$H$8,3,FALSE),"")</f>
        <v/>
      </c>
      <c r="J329" s="6" t="str">
        <f t="shared" si="11"/>
        <v/>
      </c>
    </row>
    <row r="330" spans="1:10">
      <c r="A330" s="3"/>
      <c r="B330" s="3"/>
      <c r="C330" s="3"/>
      <c r="D330" s="3"/>
      <c r="E330" s="3"/>
      <c r="F330" s="3"/>
      <c r="G330" s="3"/>
      <c r="H330" s="6" t="str">
        <f t="shared" si="10"/>
        <v/>
      </c>
      <c r="I330" s="6" t="str">
        <f>IFERROR(VLOOKUP(D330,Factors!$F$4:$H$8,3,FALSE),"")</f>
        <v/>
      </c>
      <c r="J330" s="6" t="str">
        <f t="shared" si="11"/>
        <v/>
      </c>
    </row>
    <row r="331" spans="1:10">
      <c r="A331" s="3"/>
      <c r="B331" s="3"/>
      <c r="C331" s="3"/>
      <c r="D331" s="3"/>
      <c r="E331" s="3"/>
      <c r="F331" s="3"/>
      <c r="G331" s="3"/>
      <c r="H331" s="6" t="str">
        <f t="shared" si="10"/>
        <v/>
      </c>
      <c r="I331" s="6" t="str">
        <f>IFERROR(VLOOKUP(D331,Factors!$F$4:$H$8,3,FALSE),"")</f>
        <v/>
      </c>
      <c r="J331" s="6" t="str">
        <f t="shared" si="11"/>
        <v/>
      </c>
    </row>
    <row r="332" spans="1:10">
      <c r="A332" s="3"/>
      <c r="B332" s="3"/>
      <c r="C332" s="3"/>
      <c r="D332" s="3"/>
      <c r="E332" s="3"/>
      <c r="F332" s="3"/>
      <c r="G332" s="3"/>
      <c r="H332" s="6" t="str">
        <f t="shared" si="10"/>
        <v/>
      </c>
      <c r="I332" s="6" t="str">
        <f>IFERROR(VLOOKUP(D332,Factors!$F$4:$H$8,3,FALSE),"")</f>
        <v/>
      </c>
      <c r="J332" s="6" t="str">
        <f t="shared" si="11"/>
        <v/>
      </c>
    </row>
    <row r="333" spans="1:10">
      <c r="A333" s="3"/>
      <c r="B333" s="3"/>
      <c r="C333" s="3"/>
      <c r="D333" s="3"/>
      <c r="E333" s="3"/>
      <c r="F333" s="3"/>
      <c r="G333" s="3"/>
      <c r="H333" s="6" t="str">
        <f t="shared" si="10"/>
        <v/>
      </c>
      <c r="I333" s="6" t="str">
        <f>IFERROR(VLOOKUP(D333,Factors!$F$4:$H$8,3,FALSE),"")</f>
        <v/>
      </c>
      <c r="J333" s="6" t="str">
        <f t="shared" si="11"/>
        <v/>
      </c>
    </row>
    <row r="334" spans="1:10">
      <c r="A334" s="3"/>
      <c r="B334" s="3"/>
      <c r="C334" s="3"/>
      <c r="D334" s="3"/>
      <c r="E334" s="3"/>
      <c r="F334" s="3"/>
      <c r="G334" s="3"/>
      <c r="H334" s="6" t="str">
        <f t="shared" si="10"/>
        <v/>
      </c>
      <c r="I334" s="6" t="str">
        <f>IFERROR(VLOOKUP(D334,Factors!$F$4:$H$8,3,FALSE),"")</f>
        <v/>
      </c>
      <c r="J334" s="6" t="str">
        <f t="shared" si="11"/>
        <v/>
      </c>
    </row>
    <row r="335" spans="1:10">
      <c r="A335" s="3"/>
      <c r="B335" s="3"/>
      <c r="C335" s="3"/>
      <c r="D335" s="3"/>
      <c r="E335" s="3"/>
      <c r="F335" s="3"/>
      <c r="G335" s="3"/>
      <c r="H335" s="6" t="str">
        <f t="shared" si="10"/>
        <v/>
      </c>
      <c r="I335" s="6" t="str">
        <f>IFERROR(VLOOKUP(D335,Factors!$F$4:$H$8,3,FALSE),"")</f>
        <v/>
      </c>
      <c r="J335" s="6" t="str">
        <f t="shared" si="11"/>
        <v/>
      </c>
    </row>
    <row r="336" spans="1:10">
      <c r="A336" s="3"/>
      <c r="B336" s="3"/>
      <c r="C336" s="3"/>
      <c r="D336" s="3"/>
      <c r="E336" s="3"/>
      <c r="F336" s="3"/>
      <c r="G336" s="3"/>
      <c r="H336" s="6" t="str">
        <f t="shared" si="10"/>
        <v/>
      </c>
      <c r="I336" s="6" t="str">
        <f>IFERROR(VLOOKUP(D336,Factors!$F$4:$H$8,3,FALSE),"")</f>
        <v/>
      </c>
      <c r="J336" s="6" t="str">
        <f t="shared" si="11"/>
        <v/>
      </c>
    </row>
    <row r="337" spans="1:10">
      <c r="A337" s="3"/>
      <c r="B337" s="3"/>
      <c r="C337" s="3"/>
      <c r="D337" s="3"/>
      <c r="E337" s="3"/>
      <c r="F337" s="3"/>
      <c r="G337" s="3"/>
      <c r="H337" s="6" t="str">
        <f t="shared" si="10"/>
        <v/>
      </c>
      <c r="I337" s="6" t="str">
        <f>IFERROR(VLOOKUP(D337,Factors!$F$4:$H$8,3,FALSE),"")</f>
        <v/>
      </c>
      <c r="J337" s="6" t="str">
        <f t="shared" si="11"/>
        <v/>
      </c>
    </row>
    <row r="338" spans="1:10">
      <c r="A338" s="3"/>
      <c r="B338" s="3"/>
      <c r="C338" s="3"/>
      <c r="D338" s="3"/>
      <c r="E338" s="3"/>
      <c r="F338" s="3"/>
      <c r="G338" s="3"/>
      <c r="H338" s="6" t="str">
        <f t="shared" si="10"/>
        <v/>
      </c>
      <c r="I338" s="6" t="str">
        <f>IFERROR(VLOOKUP(D338,Factors!$F$4:$H$8,3,FALSE),"")</f>
        <v/>
      </c>
      <c r="J338" s="6" t="str">
        <f t="shared" si="11"/>
        <v/>
      </c>
    </row>
    <row r="339" spans="1:10">
      <c r="A339" s="3"/>
      <c r="B339" s="3"/>
      <c r="C339" s="3"/>
      <c r="D339" s="3"/>
      <c r="E339" s="3"/>
      <c r="F339" s="3"/>
      <c r="G339" s="3"/>
      <c r="H339" s="6" t="str">
        <f t="shared" si="10"/>
        <v/>
      </c>
      <c r="I339" s="6" t="str">
        <f>IFERROR(VLOOKUP(D339,Factors!$F$4:$H$8,3,FALSE),"")</f>
        <v/>
      </c>
      <c r="J339" s="6" t="str">
        <f t="shared" si="11"/>
        <v/>
      </c>
    </row>
    <row r="340" spans="1:10">
      <c r="A340" s="3"/>
      <c r="B340" s="3"/>
      <c r="C340" s="3"/>
      <c r="D340" s="3"/>
      <c r="E340" s="3"/>
      <c r="F340" s="3"/>
      <c r="G340" s="3"/>
      <c r="H340" s="6" t="str">
        <f t="shared" si="10"/>
        <v/>
      </c>
      <c r="I340" s="6" t="str">
        <f>IFERROR(VLOOKUP(D340,Factors!$F$4:$H$8,3,FALSE),"")</f>
        <v/>
      </c>
      <c r="J340" s="6" t="str">
        <f t="shared" si="11"/>
        <v/>
      </c>
    </row>
    <row r="341" spans="1:10">
      <c r="A341" s="3"/>
      <c r="B341" s="3"/>
      <c r="C341" s="3"/>
      <c r="D341" s="3"/>
      <c r="E341" s="3"/>
      <c r="F341" s="3"/>
      <c r="G341" s="3"/>
      <c r="H341" s="6" t="str">
        <f t="shared" si="10"/>
        <v/>
      </c>
      <c r="I341" s="6" t="str">
        <f>IFERROR(VLOOKUP(D341,Factors!$F$4:$H$8,3,FALSE),"")</f>
        <v/>
      </c>
      <c r="J341" s="6" t="str">
        <f t="shared" si="11"/>
        <v/>
      </c>
    </row>
    <row r="342" spans="1:10">
      <c r="A342" s="3"/>
      <c r="B342" s="3"/>
      <c r="C342" s="3"/>
      <c r="D342" s="3"/>
      <c r="E342" s="3"/>
      <c r="F342" s="3"/>
      <c r="G342" s="3"/>
      <c r="H342" s="6" t="str">
        <f t="shared" si="10"/>
        <v/>
      </c>
      <c r="I342" s="6" t="str">
        <f>IFERROR(VLOOKUP(D342,Factors!$F$4:$H$8,3,FALSE),"")</f>
        <v/>
      </c>
      <c r="J342" s="6" t="str">
        <f t="shared" si="11"/>
        <v/>
      </c>
    </row>
    <row r="343" spans="1:10">
      <c r="A343" s="3"/>
      <c r="B343" s="3"/>
      <c r="C343" s="3"/>
      <c r="D343" s="3"/>
      <c r="E343" s="3"/>
      <c r="F343" s="3"/>
      <c r="G343" s="3"/>
      <c r="H343" s="6" t="str">
        <f t="shared" si="10"/>
        <v/>
      </c>
      <c r="I343" s="6" t="str">
        <f>IFERROR(VLOOKUP(D343,Factors!$F$4:$H$8,3,FALSE),"")</f>
        <v/>
      </c>
      <c r="J343" s="6" t="str">
        <f t="shared" si="11"/>
        <v/>
      </c>
    </row>
    <row r="344" spans="1:10">
      <c r="A344" s="3"/>
      <c r="B344" s="3"/>
      <c r="C344" s="3"/>
      <c r="D344" s="3"/>
      <c r="E344" s="3"/>
      <c r="F344" s="3"/>
      <c r="G344" s="3"/>
      <c r="H344" s="6" t="str">
        <f t="shared" si="10"/>
        <v/>
      </c>
      <c r="I344" s="6" t="str">
        <f>IFERROR(VLOOKUP(D344,Factors!$F$4:$H$8,3,FALSE),"")</f>
        <v/>
      </c>
      <c r="J344" s="6" t="str">
        <f t="shared" si="11"/>
        <v/>
      </c>
    </row>
    <row r="345" spans="1:10">
      <c r="A345" s="3"/>
      <c r="B345" s="3"/>
      <c r="C345" s="3"/>
      <c r="D345" s="3"/>
      <c r="E345" s="3"/>
      <c r="F345" s="3"/>
      <c r="G345" s="3"/>
      <c r="H345" s="6" t="str">
        <f t="shared" si="10"/>
        <v/>
      </c>
      <c r="I345" s="6" t="str">
        <f>IFERROR(VLOOKUP(D345,Factors!$F$4:$H$8,3,FALSE),"")</f>
        <v/>
      </c>
      <c r="J345" s="6" t="str">
        <f t="shared" si="11"/>
        <v/>
      </c>
    </row>
    <row r="346" spans="1:10">
      <c r="A346" s="3"/>
      <c r="B346" s="3"/>
      <c r="C346" s="3"/>
      <c r="D346" s="3"/>
      <c r="E346" s="3"/>
      <c r="F346" s="3"/>
      <c r="G346" s="3"/>
      <c r="H346" s="6" t="str">
        <f t="shared" si="10"/>
        <v/>
      </c>
      <c r="I346" s="6" t="str">
        <f>IFERROR(VLOOKUP(D346,Factors!$F$4:$H$8,3,FALSE),"")</f>
        <v/>
      </c>
      <c r="J346" s="6" t="str">
        <f t="shared" si="11"/>
        <v/>
      </c>
    </row>
    <row r="347" spans="1:10">
      <c r="A347" s="3"/>
      <c r="B347" s="3"/>
      <c r="C347" s="3"/>
      <c r="D347" s="3"/>
      <c r="E347" s="3"/>
      <c r="F347" s="3"/>
      <c r="G347" s="3"/>
      <c r="H347" s="6" t="str">
        <f t="shared" si="10"/>
        <v/>
      </c>
      <c r="I347" s="6" t="str">
        <f>IFERROR(VLOOKUP(D347,Factors!$F$4:$H$8,3,FALSE),"")</f>
        <v/>
      </c>
      <c r="J347" s="6" t="str">
        <f t="shared" si="11"/>
        <v/>
      </c>
    </row>
    <row r="348" spans="1:10">
      <c r="A348" s="3"/>
      <c r="B348" s="3"/>
      <c r="C348" s="3"/>
      <c r="D348" s="3"/>
      <c r="E348" s="3"/>
      <c r="F348" s="3"/>
      <c r="G348" s="3"/>
      <c r="H348" s="6" t="str">
        <f t="shared" si="10"/>
        <v/>
      </c>
      <c r="I348" s="6" t="str">
        <f>IFERROR(VLOOKUP(D348,Factors!$F$4:$H$8,3,FALSE),"")</f>
        <v/>
      </c>
      <c r="J348" s="6" t="str">
        <f t="shared" si="11"/>
        <v/>
      </c>
    </row>
    <row r="349" spans="1:10">
      <c r="A349" s="3"/>
      <c r="B349" s="3"/>
      <c r="C349" s="3"/>
      <c r="D349" s="3"/>
      <c r="E349" s="3"/>
      <c r="F349" s="3"/>
      <c r="G349" s="3"/>
      <c r="H349" s="6" t="str">
        <f t="shared" si="10"/>
        <v/>
      </c>
      <c r="I349" s="6" t="str">
        <f>IFERROR(VLOOKUP(D349,Factors!$F$4:$H$8,3,FALSE),"")</f>
        <v/>
      </c>
      <c r="J349" s="6" t="str">
        <f t="shared" si="11"/>
        <v/>
      </c>
    </row>
    <row r="350" spans="1:10">
      <c r="A350" s="3"/>
      <c r="B350" s="3"/>
      <c r="C350" s="3"/>
      <c r="D350" s="3"/>
      <c r="E350" s="3"/>
      <c r="F350" s="3"/>
      <c r="G350" s="3"/>
      <c r="H350" s="6" t="str">
        <f t="shared" si="10"/>
        <v/>
      </c>
      <c r="I350" s="6" t="str">
        <f>IFERROR(VLOOKUP(D350,Factors!$F$4:$H$8,3,FALSE),"")</f>
        <v/>
      </c>
      <c r="J350" s="6" t="str">
        <f t="shared" si="11"/>
        <v/>
      </c>
    </row>
    <row r="351" spans="1:10">
      <c r="A351" s="3"/>
      <c r="B351" s="3"/>
      <c r="C351" s="3"/>
      <c r="D351" s="3"/>
      <c r="E351" s="3"/>
      <c r="F351" s="3"/>
      <c r="G351" s="3"/>
      <c r="H351" s="6" t="str">
        <f t="shared" si="10"/>
        <v/>
      </c>
      <c r="I351" s="6" t="str">
        <f>IFERROR(VLOOKUP(D351,Factors!$F$4:$H$8,3,FALSE),"")</f>
        <v/>
      </c>
      <c r="J351" s="6" t="str">
        <f t="shared" si="11"/>
        <v/>
      </c>
    </row>
    <row r="352" spans="1:10">
      <c r="A352" s="3"/>
      <c r="B352" s="3"/>
      <c r="C352" s="3"/>
      <c r="D352" s="3"/>
      <c r="E352" s="3"/>
      <c r="F352" s="3"/>
      <c r="G352" s="3"/>
      <c r="H352" s="6" t="str">
        <f t="shared" si="10"/>
        <v/>
      </c>
      <c r="I352" s="6" t="str">
        <f>IFERROR(VLOOKUP(D352,Factors!$F$4:$H$8,3,FALSE),"")</f>
        <v/>
      </c>
      <c r="J352" s="6" t="str">
        <f t="shared" si="11"/>
        <v/>
      </c>
    </row>
    <row r="353" spans="1:10">
      <c r="A353" s="3"/>
      <c r="B353" s="3"/>
      <c r="C353" s="3"/>
      <c r="D353" s="3"/>
      <c r="E353" s="3"/>
      <c r="F353" s="3"/>
      <c r="G353" s="3"/>
      <c r="H353" s="6" t="str">
        <f t="shared" si="10"/>
        <v/>
      </c>
      <c r="I353" s="6" t="str">
        <f>IFERROR(VLOOKUP(D353,Factors!$F$4:$H$8,3,FALSE),"")</f>
        <v/>
      </c>
      <c r="J353" s="6" t="str">
        <f t="shared" si="11"/>
        <v/>
      </c>
    </row>
    <row r="354" spans="1:10">
      <c r="A354" s="3"/>
      <c r="B354" s="3"/>
      <c r="C354" s="3"/>
      <c r="D354" s="3"/>
      <c r="E354" s="3"/>
      <c r="F354" s="3"/>
      <c r="G354" s="3"/>
      <c r="H354" s="6" t="str">
        <f t="shared" si="10"/>
        <v/>
      </c>
      <c r="I354" s="6" t="str">
        <f>IFERROR(VLOOKUP(D354,Factors!$F$4:$H$8,3,FALSE),"")</f>
        <v/>
      </c>
      <c r="J354" s="6" t="str">
        <f t="shared" si="11"/>
        <v/>
      </c>
    </row>
    <row r="355" spans="1:10">
      <c r="A355" s="3"/>
      <c r="B355" s="3"/>
      <c r="C355" s="3"/>
      <c r="D355" s="3"/>
      <c r="E355" s="3"/>
      <c r="F355" s="3"/>
      <c r="G355" s="3"/>
      <c r="H355" s="6" t="str">
        <f t="shared" si="10"/>
        <v/>
      </c>
      <c r="I355" s="6" t="str">
        <f>IFERROR(VLOOKUP(D355,Factors!$F$4:$H$8,3,FALSE),"")</f>
        <v/>
      </c>
      <c r="J355" s="6" t="str">
        <f t="shared" si="11"/>
        <v/>
      </c>
    </row>
    <row r="356" spans="1:10">
      <c r="A356" s="3"/>
      <c r="B356" s="3"/>
      <c r="C356" s="3"/>
      <c r="D356" s="3"/>
      <c r="E356" s="3"/>
      <c r="F356" s="3"/>
      <c r="G356" s="3"/>
      <c r="H356" s="6" t="str">
        <f t="shared" si="10"/>
        <v/>
      </c>
      <c r="I356" s="6" t="str">
        <f>IFERROR(VLOOKUP(D356,Factors!$F$4:$H$8,3,FALSE),"")</f>
        <v/>
      </c>
      <c r="J356" s="6" t="str">
        <f t="shared" si="11"/>
        <v/>
      </c>
    </row>
    <row r="357" spans="1:10">
      <c r="A357" s="3"/>
      <c r="B357" s="3"/>
      <c r="C357" s="3"/>
      <c r="D357" s="3"/>
      <c r="E357" s="3"/>
      <c r="F357" s="3"/>
      <c r="G357" s="3"/>
      <c r="H357" s="6" t="str">
        <f t="shared" si="10"/>
        <v/>
      </c>
      <c r="I357" s="6" t="str">
        <f>IFERROR(VLOOKUP(D357,Factors!$F$4:$H$8,3,FALSE),"")</f>
        <v/>
      </c>
      <c r="J357" s="6" t="str">
        <f t="shared" si="11"/>
        <v/>
      </c>
    </row>
    <row r="358" spans="1:10">
      <c r="A358" s="3"/>
      <c r="B358" s="3"/>
      <c r="C358" s="3"/>
      <c r="D358" s="3"/>
      <c r="E358" s="3"/>
      <c r="F358" s="3"/>
      <c r="G358" s="3"/>
      <c r="H358" s="6" t="str">
        <f t="shared" si="10"/>
        <v/>
      </c>
      <c r="I358" s="6" t="str">
        <f>IFERROR(VLOOKUP(D358,Factors!$F$4:$H$8,3,FALSE),"")</f>
        <v/>
      </c>
      <c r="J358" s="6" t="str">
        <f t="shared" si="11"/>
        <v/>
      </c>
    </row>
    <row r="359" spans="1:10">
      <c r="A359" s="3"/>
      <c r="B359" s="3"/>
      <c r="C359" s="3"/>
      <c r="D359" s="3"/>
      <c r="E359" s="3"/>
      <c r="F359" s="3"/>
      <c r="G359" s="3"/>
      <c r="H359" s="6" t="str">
        <f t="shared" si="10"/>
        <v/>
      </c>
      <c r="I359" s="6" t="str">
        <f>IFERROR(VLOOKUP(D359,Factors!$F$4:$H$8,3,FALSE),"")</f>
        <v/>
      </c>
      <c r="J359" s="6" t="str">
        <f t="shared" si="11"/>
        <v/>
      </c>
    </row>
    <row r="360" spans="1:10">
      <c r="A360" s="3"/>
      <c r="B360" s="3"/>
      <c r="C360" s="3"/>
      <c r="D360" s="3"/>
      <c r="E360" s="3"/>
      <c r="F360" s="3"/>
      <c r="G360" s="3"/>
      <c r="H360" s="6" t="str">
        <f t="shared" si="10"/>
        <v/>
      </c>
      <c r="I360" s="6" t="str">
        <f>IFERROR(VLOOKUP(D360,Factors!$F$4:$H$8,3,FALSE),"")</f>
        <v/>
      </c>
      <c r="J360" s="6" t="str">
        <f t="shared" si="11"/>
        <v/>
      </c>
    </row>
    <row r="361" spans="1:10">
      <c r="A361" s="3"/>
      <c r="B361" s="3"/>
      <c r="C361" s="3"/>
      <c r="D361" s="3"/>
      <c r="E361" s="3"/>
      <c r="F361" s="3"/>
      <c r="G361" s="3"/>
      <c r="H361" s="6" t="str">
        <f t="shared" si="10"/>
        <v/>
      </c>
      <c r="I361" s="6" t="str">
        <f>IFERROR(VLOOKUP(D361,Factors!$F$4:$H$8,3,FALSE),"")</f>
        <v/>
      </c>
      <c r="J361" s="6" t="str">
        <f t="shared" si="11"/>
        <v/>
      </c>
    </row>
    <row r="362" spans="1:10">
      <c r="A362" s="3"/>
      <c r="B362" s="3"/>
      <c r="C362" s="3"/>
      <c r="D362" s="3"/>
      <c r="E362" s="3"/>
      <c r="F362" s="3"/>
      <c r="G362" s="3"/>
      <c r="H362" s="6" t="str">
        <f t="shared" si="10"/>
        <v/>
      </c>
      <c r="I362" s="6" t="str">
        <f>IFERROR(VLOOKUP(D362,Factors!$F$4:$H$8,3,FALSE),"")</f>
        <v/>
      </c>
      <c r="J362" s="6" t="str">
        <f t="shared" si="11"/>
        <v/>
      </c>
    </row>
    <row r="363" spans="1:10">
      <c r="A363" s="3"/>
      <c r="B363" s="3"/>
      <c r="C363" s="3"/>
      <c r="D363" s="3"/>
      <c r="E363" s="3"/>
      <c r="F363" s="3"/>
      <c r="G363" s="3"/>
      <c r="H363" s="6" t="str">
        <f t="shared" si="10"/>
        <v/>
      </c>
      <c r="I363" s="6" t="str">
        <f>IFERROR(VLOOKUP(D363,Factors!$F$4:$H$8,3,FALSE),"")</f>
        <v/>
      </c>
      <c r="J363" s="6" t="str">
        <f t="shared" si="11"/>
        <v/>
      </c>
    </row>
    <row r="364" spans="1:10">
      <c r="A364" s="3"/>
      <c r="B364" s="3"/>
      <c r="C364" s="3"/>
      <c r="D364" s="3"/>
      <c r="E364" s="3"/>
      <c r="F364" s="3"/>
      <c r="G364" s="3"/>
      <c r="H364" s="6" t="str">
        <f t="shared" si="10"/>
        <v/>
      </c>
      <c r="I364" s="6" t="str">
        <f>IFERROR(VLOOKUP(D364,Factors!$F$4:$H$8,3,FALSE),"")</f>
        <v/>
      </c>
      <c r="J364" s="6" t="str">
        <f t="shared" si="11"/>
        <v/>
      </c>
    </row>
    <row r="365" spans="1:10">
      <c r="A365" s="3"/>
      <c r="B365" s="3"/>
      <c r="C365" s="3"/>
      <c r="D365" s="3"/>
      <c r="E365" s="3"/>
      <c r="F365" s="3"/>
      <c r="G365" s="3"/>
      <c r="H365" s="6" t="str">
        <f t="shared" si="10"/>
        <v/>
      </c>
      <c r="I365" s="6" t="str">
        <f>IFERROR(VLOOKUP(D365,Factors!$F$4:$H$8,3,FALSE),"")</f>
        <v/>
      </c>
      <c r="J365" s="6" t="str">
        <f t="shared" si="11"/>
        <v/>
      </c>
    </row>
    <row r="366" spans="1:10">
      <c r="A366" s="3"/>
      <c r="B366" s="3"/>
      <c r="C366" s="3"/>
      <c r="D366" s="3"/>
      <c r="E366" s="3"/>
      <c r="F366" s="3"/>
      <c r="G366" s="3"/>
      <c r="H366" s="6" t="str">
        <f t="shared" si="10"/>
        <v/>
      </c>
      <c r="I366" s="6" t="str">
        <f>IFERROR(VLOOKUP(D366,Factors!$F$4:$H$8,3,FALSE),"")</f>
        <v/>
      </c>
      <c r="J366" s="6" t="str">
        <f t="shared" si="11"/>
        <v/>
      </c>
    </row>
    <row r="367" spans="1:10">
      <c r="A367" s="3"/>
      <c r="B367" s="3"/>
      <c r="C367" s="3"/>
      <c r="D367" s="3"/>
      <c r="E367" s="3"/>
      <c r="F367" s="3"/>
      <c r="G367" s="3"/>
      <c r="H367" s="6" t="str">
        <f t="shared" si="10"/>
        <v/>
      </c>
      <c r="I367" s="6" t="str">
        <f>IFERROR(VLOOKUP(D367,Factors!$F$4:$H$8,3,FALSE),"")</f>
        <v/>
      </c>
      <c r="J367" s="6" t="str">
        <f t="shared" si="11"/>
        <v/>
      </c>
    </row>
    <row r="368" spans="1:10">
      <c r="A368" s="3"/>
      <c r="B368" s="3"/>
      <c r="C368" s="3"/>
      <c r="D368" s="3"/>
      <c r="E368" s="3"/>
      <c r="F368" s="3"/>
      <c r="G368" s="3"/>
      <c r="H368" s="6" t="str">
        <f t="shared" si="10"/>
        <v/>
      </c>
      <c r="I368" s="6" t="str">
        <f>IFERROR(VLOOKUP(D368,Factors!$F$4:$H$8,3,FALSE),"")</f>
        <v/>
      </c>
      <c r="J368" s="6" t="str">
        <f t="shared" si="11"/>
        <v/>
      </c>
    </row>
    <row r="369" spans="1:10">
      <c r="A369" s="3"/>
      <c r="B369" s="3"/>
      <c r="C369" s="3"/>
      <c r="D369" s="3"/>
      <c r="E369" s="3"/>
      <c r="F369" s="3"/>
      <c r="G369" s="3"/>
      <c r="H369" s="6" t="str">
        <f t="shared" si="10"/>
        <v/>
      </c>
      <c r="I369" s="6" t="str">
        <f>IFERROR(VLOOKUP(D369,Factors!$F$4:$H$8,3,FALSE),"")</f>
        <v/>
      </c>
      <c r="J369" s="6" t="str">
        <f t="shared" si="11"/>
        <v/>
      </c>
    </row>
    <row r="370" spans="1:10">
      <c r="A370" s="3"/>
      <c r="B370" s="3"/>
      <c r="C370" s="3"/>
      <c r="D370" s="3"/>
      <c r="E370" s="3"/>
      <c r="F370" s="3"/>
      <c r="G370" s="3"/>
      <c r="H370" s="6" t="str">
        <f t="shared" si="10"/>
        <v/>
      </c>
      <c r="I370" s="6" t="str">
        <f>IFERROR(VLOOKUP(D370,Factors!$F$4:$H$8,3,FALSE),"")</f>
        <v/>
      </c>
      <c r="J370" s="6" t="str">
        <f t="shared" si="11"/>
        <v/>
      </c>
    </row>
    <row r="371" spans="1:10">
      <c r="A371" s="3"/>
      <c r="B371" s="3"/>
      <c r="C371" s="3"/>
      <c r="D371" s="3"/>
      <c r="E371" s="3"/>
      <c r="F371" s="3"/>
      <c r="G371" s="3"/>
      <c r="H371" s="6" t="str">
        <f t="shared" si="10"/>
        <v/>
      </c>
      <c r="I371" s="6" t="str">
        <f>IFERROR(VLOOKUP(D371,Factors!$F$4:$H$8,3,FALSE),"")</f>
        <v/>
      </c>
      <c r="J371" s="6" t="str">
        <f t="shared" si="11"/>
        <v/>
      </c>
    </row>
    <row r="372" spans="1:10">
      <c r="A372" s="3"/>
      <c r="B372" s="3"/>
      <c r="C372" s="3"/>
      <c r="D372" s="3"/>
      <c r="E372" s="3"/>
      <c r="F372" s="3"/>
      <c r="G372" s="3"/>
      <c r="H372" s="6" t="str">
        <f t="shared" si="10"/>
        <v/>
      </c>
      <c r="I372" s="6" t="str">
        <f>IFERROR(VLOOKUP(D372,Factors!$F$4:$H$8,3,FALSE),"")</f>
        <v/>
      </c>
      <c r="J372" s="6" t="str">
        <f t="shared" si="11"/>
        <v/>
      </c>
    </row>
    <row r="373" spans="1:10">
      <c r="A373" s="3"/>
      <c r="B373" s="3"/>
      <c r="C373" s="3"/>
      <c r="D373" s="3"/>
      <c r="E373" s="3"/>
      <c r="F373" s="3"/>
      <c r="G373" s="3"/>
      <c r="H373" s="6" t="str">
        <f t="shared" si="10"/>
        <v/>
      </c>
      <c r="I373" s="6" t="str">
        <f>IFERROR(VLOOKUP(D373,Factors!$F$4:$H$8,3,FALSE),"")</f>
        <v/>
      </c>
      <c r="J373" s="6" t="str">
        <f t="shared" si="11"/>
        <v/>
      </c>
    </row>
    <row r="374" spans="1:10">
      <c r="A374" s="3"/>
      <c r="B374" s="3"/>
      <c r="C374" s="3"/>
      <c r="D374" s="3"/>
      <c r="E374" s="3"/>
      <c r="F374" s="3"/>
      <c r="G374" s="3"/>
      <c r="H374" s="6" t="str">
        <f t="shared" si="10"/>
        <v/>
      </c>
      <c r="I374" s="6" t="str">
        <f>IFERROR(VLOOKUP(D374,Factors!$F$4:$H$8,3,FALSE),"")</f>
        <v/>
      </c>
      <c r="J374" s="6" t="str">
        <f t="shared" si="11"/>
        <v/>
      </c>
    </row>
    <row r="375" spans="1:10">
      <c r="A375" s="3"/>
      <c r="B375" s="3"/>
      <c r="C375" s="3"/>
      <c r="D375" s="3"/>
      <c r="E375" s="3"/>
      <c r="F375" s="3"/>
      <c r="G375" s="3"/>
      <c r="H375" s="6" t="str">
        <f t="shared" si="10"/>
        <v/>
      </c>
      <c r="I375" s="6" t="str">
        <f>IFERROR(VLOOKUP(D375,Factors!$F$4:$H$8,3,FALSE),"")</f>
        <v/>
      </c>
      <c r="J375" s="6" t="str">
        <f t="shared" si="11"/>
        <v/>
      </c>
    </row>
    <row r="376" spans="1:10">
      <c r="A376" s="3"/>
      <c r="B376" s="3"/>
      <c r="C376" s="3"/>
      <c r="D376" s="3"/>
      <c r="E376" s="3"/>
      <c r="F376" s="3"/>
      <c r="G376" s="3"/>
      <c r="H376" s="6" t="str">
        <f t="shared" si="10"/>
        <v/>
      </c>
      <c r="I376" s="6" t="str">
        <f>IFERROR(VLOOKUP(D376,Factors!$F$4:$H$8,3,FALSE),"")</f>
        <v/>
      </c>
      <c r="J376" s="6" t="str">
        <f t="shared" si="11"/>
        <v/>
      </c>
    </row>
    <row r="377" spans="1:10">
      <c r="A377" s="3"/>
      <c r="B377" s="3"/>
      <c r="C377" s="3"/>
      <c r="D377" s="3"/>
      <c r="E377" s="3"/>
      <c r="F377" s="3"/>
      <c r="G377" s="3"/>
      <c r="H377" s="6" t="str">
        <f t="shared" si="10"/>
        <v/>
      </c>
      <c r="I377" s="6" t="str">
        <f>IFERROR(VLOOKUP(D377,Factors!$F$4:$H$8,3,FALSE),"")</f>
        <v/>
      </c>
      <c r="J377" s="6" t="str">
        <f t="shared" si="11"/>
        <v/>
      </c>
    </row>
    <row r="378" spans="1:10">
      <c r="A378" s="3"/>
      <c r="B378" s="3"/>
      <c r="C378" s="3"/>
      <c r="D378" s="3"/>
      <c r="E378" s="3"/>
      <c r="F378" s="3"/>
      <c r="G378" s="3"/>
      <c r="H378" s="6" t="str">
        <f t="shared" si="10"/>
        <v/>
      </c>
      <c r="I378" s="6" t="str">
        <f>IFERROR(VLOOKUP(D378,Factors!$F$4:$H$8,3,FALSE),"")</f>
        <v/>
      </c>
      <c r="J378" s="6" t="str">
        <f t="shared" si="11"/>
        <v/>
      </c>
    </row>
    <row r="379" spans="1:10">
      <c r="A379" s="3"/>
      <c r="B379" s="3"/>
      <c r="C379" s="3"/>
      <c r="D379" s="3"/>
      <c r="E379" s="3"/>
      <c r="F379" s="3"/>
      <c r="G379" s="3"/>
      <c r="H379" s="6" t="str">
        <f t="shared" si="10"/>
        <v/>
      </c>
      <c r="I379" s="6" t="str">
        <f>IFERROR(VLOOKUP(D379,Factors!$F$4:$H$8,3,FALSE),"")</f>
        <v/>
      </c>
      <c r="J379" s="6" t="str">
        <f t="shared" si="11"/>
        <v/>
      </c>
    </row>
    <row r="380" spans="1:10">
      <c r="A380" s="3"/>
      <c r="B380" s="3"/>
      <c r="C380" s="3"/>
      <c r="D380" s="3"/>
      <c r="E380" s="3"/>
      <c r="F380" s="3"/>
      <c r="G380" s="3"/>
      <c r="H380" s="6" t="str">
        <f t="shared" si="10"/>
        <v/>
      </c>
      <c r="I380" s="6" t="str">
        <f>IFERROR(VLOOKUP(D380,Factors!$F$4:$H$8,3,FALSE),"")</f>
        <v/>
      </c>
      <c r="J380" s="6" t="str">
        <f t="shared" si="11"/>
        <v/>
      </c>
    </row>
    <row r="381" spans="1:10">
      <c r="A381" s="3"/>
      <c r="B381" s="3"/>
      <c r="C381" s="3"/>
      <c r="D381" s="3"/>
      <c r="E381" s="3"/>
      <c r="F381" s="3"/>
      <c r="G381" s="3"/>
      <c r="H381" s="6" t="str">
        <f t="shared" si="10"/>
        <v/>
      </c>
      <c r="I381" s="6" t="str">
        <f>IFERROR(VLOOKUP(D381,Factors!$F$4:$H$8,3,FALSE),"")</f>
        <v/>
      </c>
      <c r="J381" s="6" t="str">
        <f t="shared" si="11"/>
        <v/>
      </c>
    </row>
    <row r="382" spans="1:10">
      <c r="A382" s="3"/>
      <c r="B382" s="3"/>
      <c r="C382" s="3"/>
      <c r="D382" s="3"/>
      <c r="E382" s="3"/>
      <c r="F382" s="3"/>
      <c r="G382" s="3"/>
      <c r="H382" s="6" t="str">
        <f t="shared" si="10"/>
        <v/>
      </c>
      <c r="I382" s="6" t="str">
        <f>IFERROR(VLOOKUP(D382,Factors!$F$4:$H$8,3,FALSE),"")</f>
        <v/>
      </c>
      <c r="J382" s="6" t="str">
        <f t="shared" si="11"/>
        <v/>
      </c>
    </row>
    <row r="383" spans="1:10">
      <c r="A383" s="3"/>
      <c r="B383" s="3"/>
      <c r="C383" s="3"/>
      <c r="D383" s="3"/>
      <c r="E383" s="3"/>
      <c r="F383" s="3"/>
      <c r="G383" s="3"/>
      <c r="H383" s="6" t="str">
        <f t="shared" si="10"/>
        <v/>
      </c>
      <c r="I383" s="6" t="str">
        <f>IFERROR(VLOOKUP(D383,Factors!$F$4:$H$8,3,FALSE),"")</f>
        <v/>
      </c>
      <c r="J383" s="6" t="str">
        <f t="shared" si="11"/>
        <v/>
      </c>
    </row>
    <row r="384" spans="1:10">
      <c r="A384" s="3"/>
      <c r="B384" s="3"/>
      <c r="C384" s="3"/>
      <c r="D384" s="3"/>
      <c r="E384" s="3"/>
      <c r="F384" s="3"/>
      <c r="G384" s="3"/>
      <c r="H384" s="6" t="str">
        <f t="shared" si="10"/>
        <v/>
      </c>
      <c r="I384" s="6" t="str">
        <f>IFERROR(VLOOKUP(D384,Factors!$F$4:$H$8,3,FALSE),"")</f>
        <v/>
      </c>
      <c r="J384" s="6" t="str">
        <f t="shared" si="11"/>
        <v/>
      </c>
    </row>
    <row r="385" spans="1:10">
      <c r="A385" s="3"/>
      <c r="B385" s="3"/>
      <c r="C385" s="3"/>
      <c r="D385" s="3"/>
      <c r="E385" s="3"/>
      <c r="F385" s="3"/>
      <c r="G385" s="3"/>
      <c r="H385" s="6" t="str">
        <f t="shared" si="10"/>
        <v/>
      </c>
      <c r="I385" s="6" t="str">
        <f>IFERROR(VLOOKUP(D385,Factors!$F$4:$H$8,3,FALSE),"")</f>
        <v/>
      </c>
      <c r="J385" s="6" t="str">
        <f t="shared" si="11"/>
        <v/>
      </c>
    </row>
    <row r="386" spans="1:10">
      <c r="A386" s="3"/>
      <c r="B386" s="3"/>
      <c r="C386" s="3"/>
      <c r="D386" s="3"/>
      <c r="E386" s="3"/>
      <c r="F386" s="3"/>
      <c r="G386" s="3"/>
      <c r="H386" s="6" t="str">
        <f t="shared" ref="H386:H449" si="12">IF(OR(F386="",G386=""),"",F386*G386)</f>
        <v/>
      </c>
      <c r="I386" s="6" t="str">
        <f>IFERROR(VLOOKUP(D386,Factors!$F$4:$H$8,3,FALSE),"")</f>
        <v/>
      </c>
      <c r="J386" s="6" t="str">
        <f t="shared" ref="J386:J449" si="13">IF(OR(H386="",I386=""),"",H386*I386)</f>
        <v/>
      </c>
    </row>
    <row r="387" spans="1:10">
      <c r="A387" s="3"/>
      <c r="B387" s="3"/>
      <c r="C387" s="3"/>
      <c r="D387" s="3"/>
      <c r="E387" s="3"/>
      <c r="F387" s="3"/>
      <c r="G387" s="3"/>
      <c r="H387" s="6" t="str">
        <f t="shared" si="12"/>
        <v/>
      </c>
      <c r="I387" s="6" t="str">
        <f>IFERROR(VLOOKUP(D387,Factors!$F$4:$H$8,3,FALSE),"")</f>
        <v/>
      </c>
      <c r="J387" s="6" t="str">
        <f t="shared" si="13"/>
        <v/>
      </c>
    </row>
    <row r="388" spans="1:10">
      <c r="A388" s="3"/>
      <c r="B388" s="3"/>
      <c r="C388" s="3"/>
      <c r="D388" s="3"/>
      <c r="E388" s="3"/>
      <c r="F388" s="3"/>
      <c r="G388" s="3"/>
      <c r="H388" s="6" t="str">
        <f t="shared" si="12"/>
        <v/>
      </c>
      <c r="I388" s="6" t="str">
        <f>IFERROR(VLOOKUP(D388,Factors!$F$4:$H$8,3,FALSE),"")</f>
        <v/>
      </c>
      <c r="J388" s="6" t="str">
        <f t="shared" si="13"/>
        <v/>
      </c>
    </row>
    <row r="389" spans="1:10">
      <c r="A389" s="3"/>
      <c r="B389" s="3"/>
      <c r="C389" s="3"/>
      <c r="D389" s="3"/>
      <c r="E389" s="3"/>
      <c r="F389" s="3"/>
      <c r="G389" s="3"/>
      <c r="H389" s="6" t="str">
        <f t="shared" si="12"/>
        <v/>
      </c>
      <c r="I389" s="6" t="str">
        <f>IFERROR(VLOOKUP(D389,Factors!$F$4:$H$8,3,FALSE),"")</f>
        <v/>
      </c>
      <c r="J389" s="6" t="str">
        <f t="shared" si="13"/>
        <v/>
      </c>
    </row>
    <row r="390" spans="1:10">
      <c r="A390" s="3"/>
      <c r="B390" s="3"/>
      <c r="C390" s="3"/>
      <c r="D390" s="3"/>
      <c r="E390" s="3"/>
      <c r="F390" s="3"/>
      <c r="G390" s="3"/>
      <c r="H390" s="6" t="str">
        <f t="shared" si="12"/>
        <v/>
      </c>
      <c r="I390" s="6" t="str">
        <f>IFERROR(VLOOKUP(D390,Factors!$F$4:$H$8,3,FALSE),"")</f>
        <v/>
      </c>
      <c r="J390" s="6" t="str">
        <f t="shared" si="13"/>
        <v/>
      </c>
    </row>
    <row r="391" spans="1:10">
      <c r="A391" s="3"/>
      <c r="B391" s="3"/>
      <c r="C391" s="3"/>
      <c r="D391" s="3"/>
      <c r="E391" s="3"/>
      <c r="F391" s="3"/>
      <c r="G391" s="3"/>
      <c r="H391" s="6" t="str">
        <f t="shared" si="12"/>
        <v/>
      </c>
      <c r="I391" s="6" t="str">
        <f>IFERROR(VLOOKUP(D391,Factors!$F$4:$H$8,3,FALSE),"")</f>
        <v/>
      </c>
      <c r="J391" s="6" t="str">
        <f t="shared" si="13"/>
        <v/>
      </c>
    </row>
    <row r="392" spans="1:10">
      <c r="A392" s="3"/>
      <c r="B392" s="3"/>
      <c r="C392" s="3"/>
      <c r="D392" s="3"/>
      <c r="E392" s="3"/>
      <c r="F392" s="3"/>
      <c r="G392" s="3"/>
      <c r="H392" s="6" t="str">
        <f t="shared" si="12"/>
        <v/>
      </c>
      <c r="I392" s="6" t="str">
        <f>IFERROR(VLOOKUP(D392,Factors!$F$4:$H$8,3,FALSE),"")</f>
        <v/>
      </c>
      <c r="J392" s="6" t="str">
        <f t="shared" si="13"/>
        <v/>
      </c>
    </row>
    <row r="393" spans="1:10">
      <c r="A393" s="3"/>
      <c r="B393" s="3"/>
      <c r="C393" s="3"/>
      <c r="D393" s="3"/>
      <c r="E393" s="3"/>
      <c r="F393" s="3"/>
      <c r="G393" s="3"/>
      <c r="H393" s="6" t="str">
        <f t="shared" si="12"/>
        <v/>
      </c>
      <c r="I393" s="6" t="str">
        <f>IFERROR(VLOOKUP(D393,Factors!$F$4:$H$8,3,FALSE),"")</f>
        <v/>
      </c>
      <c r="J393" s="6" t="str">
        <f t="shared" si="13"/>
        <v/>
      </c>
    </row>
    <row r="394" spans="1:10">
      <c r="A394" s="3"/>
      <c r="B394" s="3"/>
      <c r="C394" s="3"/>
      <c r="D394" s="3"/>
      <c r="E394" s="3"/>
      <c r="F394" s="3"/>
      <c r="G394" s="3"/>
      <c r="H394" s="6" t="str">
        <f t="shared" si="12"/>
        <v/>
      </c>
      <c r="I394" s="6" t="str">
        <f>IFERROR(VLOOKUP(D394,Factors!$F$4:$H$8,3,FALSE),"")</f>
        <v/>
      </c>
      <c r="J394" s="6" t="str">
        <f t="shared" si="13"/>
        <v/>
      </c>
    </row>
    <row r="395" spans="1:10">
      <c r="A395" s="3"/>
      <c r="B395" s="3"/>
      <c r="C395" s="3"/>
      <c r="D395" s="3"/>
      <c r="E395" s="3"/>
      <c r="F395" s="3"/>
      <c r="G395" s="3"/>
      <c r="H395" s="6" t="str">
        <f t="shared" si="12"/>
        <v/>
      </c>
      <c r="I395" s="6" t="str">
        <f>IFERROR(VLOOKUP(D395,Factors!$F$4:$H$8,3,FALSE),"")</f>
        <v/>
      </c>
      <c r="J395" s="6" t="str">
        <f t="shared" si="13"/>
        <v/>
      </c>
    </row>
    <row r="396" spans="1:10">
      <c r="A396" s="3"/>
      <c r="B396" s="3"/>
      <c r="C396" s="3"/>
      <c r="D396" s="3"/>
      <c r="E396" s="3"/>
      <c r="F396" s="3"/>
      <c r="G396" s="3"/>
      <c r="H396" s="6" t="str">
        <f t="shared" si="12"/>
        <v/>
      </c>
      <c r="I396" s="6" t="str">
        <f>IFERROR(VLOOKUP(D396,Factors!$F$4:$H$8,3,FALSE),"")</f>
        <v/>
      </c>
      <c r="J396" s="6" t="str">
        <f t="shared" si="13"/>
        <v/>
      </c>
    </row>
    <row r="397" spans="1:10">
      <c r="A397" s="3"/>
      <c r="B397" s="3"/>
      <c r="C397" s="3"/>
      <c r="D397" s="3"/>
      <c r="E397" s="3"/>
      <c r="F397" s="3"/>
      <c r="G397" s="3"/>
      <c r="H397" s="6" t="str">
        <f t="shared" si="12"/>
        <v/>
      </c>
      <c r="I397" s="6" t="str">
        <f>IFERROR(VLOOKUP(D397,Factors!$F$4:$H$8,3,FALSE),"")</f>
        <v/>
      </c>
      <c r="J397" s="6" t="str">
        <f t="shared" si="13"/>
        <v/>
      </c>
    </row>
    <row r="398" spans="1:10">
      <c r="A398" s="3"/>
      <c r="B398" s="3"/>
      <c r="C398" s="3"/>
      <c r="D398" s="3"/>
      <c r="E398" s="3"/>
      <c r="F398" s="3"/>
      <c r="G398" s="3"/>
      <c r="H398" s="6" t="str">
        <f t="shared" si="12"/>
        <v/>
      </c>
      <c r="I398" s="6" t="str">
        <f>IFERROR(VLOOKUP(D398,Factors!$F$4:$H$8,3,FALSE),"")</f>
        <v/>
      </c>
      <c r="J398" s="6" t="str">
        <f t="shared" si="13"/>
        <v/>
      </c>
    </row>
    <row r="399" spans="1:10">
      <c r="A399" s="3"/>
      <c r="B399" s="3"/>
      <c r="C399" s="3"/>
      <c r="D399" s="3"/>
      <c r="E399" s="3"/>
      <c r="F399" s="3"/>
      <c r="G399" s="3"/>
      <c r="H399" s="6" t="str">
        <f t="shared" si="12"/>
        <v/>
      </c>
      <c r="I399" s="6" t="str">
        <f>IFERROR(VLOOKUP(D399,Factors!$F$4:$H$8,3,FALSE),"")</f>
        <v/>
      </c>
      <c r="J399" s="6" t="str">
        <f t="shared" si="13"/>
        <v/>
      </c>
    </row>
    <row r="400" spans="1:10">
      <c r="A400" s="3"/>
      <c r="B400" s="3"/>
      <c r="C400" s="3"/>
      <c r="D400" s="3"/>
      <c r="E400" s="3"/>
      <c r="F400" s="3"/>
      <c r="G400" s="3"/>
      <c r="H400" s="6" t="str">
        <f t="shared" si="12"/>
        <v/>
      </c>
      <c r="I400" s="6" t="str">
        <f>IFERROR(VLOOKUP(D400,Factors!$F$4:$H$8,3,FALSE),"")</f>
        <v/>
      </c>
      <c r="J400" s="6" t="str">
        <f t="shared" si="13"/>
        <v/>
      </c>
    </row>
    <row r="401" spans="1:10">
      <c r="A401" s="3"/>
      <c r="B401" s="3"/>
      <c r="C401" s="3"/>
      <c r="D401" s="3"/>
      <c r="E401" s="3"/>
      <c r="F401" s="3"/>
      <c r="G401" s="3"/>
      <c r="H401" s="6" t="str">
        <f t="shared" si="12"/>
        <v/>
      </c>
      <c r="I401" s="6" t="str">
        <f>IFERROR(VLOOKUP(D401,Factors!$F$4:$H$8,3,FALSE),"")</f>
        <v/>
      </c>
      <c r="J401" s="6" t="str">
        <f t="shared" si="13"/>
        <v/>
      </c>
    </row>
    <row r="402" spans="1:10">
      <c r="A402" s="3"/>
      <c r="B402" s="3"/>
      <c r="C402" s="3"/>
      <c r="D402" s="3"/>
      <c r="E402" s="3"/>
      <c r="F402" s="3"/>
      <c r="G402" s="3"/>
      <c r="H402" s="6" t="str">
        <f t="shared" si="12"/>
        <v/>
      </c>
      <c r="I402" s="6" t="str">
        <f>IFERROR(VLOOKUP(D402,Factors!$F$4:$H$8,3,FALSE),"")</f>
        <v/>
      </c>
      <c r="J402" s="6" t="str">
        <f t="shared" si="13"/>
        <v/>
      </c>
    </row>
    <row r="403" spans="1:10">
      <c r="A403" s="3"/>
      <c r="B403" s="3"/>
      <c r="C403" s="3"/>
      <c r="D403" s="3"/>
      <c r="E403" s="3"/>
      <c r="F403" s="3"/>
      <c r="G403" s="3"/>
      <c r="H403" s="6" t="str">
        <f t="shared" si="12"/>
        <v/>
      </c>
      <c r="I403" s="6" t="str">
        <f>IFERROR(VLOOKUP(D403,Factors!$F$4:$H$8,3,FALSE),"")</f>
        <v/>
      </c>
      <c r="J403" s="6" t="str">
        <f t="shared" si="13"/>
        <v/>
      </c>
    </row>
    <row r="404" spans="1:10">
      <c r="A404" s="3"/>
      <c r="B404" s="3"/>
      <c r="C404" s="3"/>
      <c r="D404" s="3"/>
      <c r="E404" s="3"/>
      <c r="F404" s="3"/>
      <c r="G404" s="3"/>
      <c r="H404" s="6" t="str">
        <f t="shared" si="12"/>
        <v/>
      </c>
      <c r="I404" s="6" t="str">
        <f>IFERROR(VLOOKUP(D404,Factors!$F$4:$H$8,3,FALSE),"")</f>
        <v/>
      </c>
      <c r="J404" s="6" t="str">
        <f t="shared" si="13"/>
        <v/>
      </c>
    </row>
    <row r="405" spans="1:10">
      <c r="A405" s="3"/>
      <c r="B405" s="3"/>
      <c r="C405" s="3"/>
      <c r="D405" s="3"/>
      <c r="E405" s="3"/>
      <c r="F405" s="3"/>
      <c r="G405" s="3"/>
      <c r="H405" s="6" t="str">
        <f t="shared" si="12"/>
        <v/>
      </c>
      <c r="I405" s="6" t="str">
        <f>IFERROR(VLOOKUP(D405,Factors!$F$4:$H$8,3,FALSE),"")</f>
        <v/>
      </c>
      <c r="J405" s="6" t="str">
        <f t="shared" si="13"/>
        <v/>
      </c>
    </row>
    <row r="406" spans="1:10">
      <c r="A406" s="3"/>
      <c r="B406" s="3"/>
      <c r="C406" s="3"/>
      <c r="D406" s="3"/>
      <c r="E406" s="3"/>
      <c r="F406" s="3"/>
      <c r="G406" s="3"/>
      <c r="H406" s="6" t="str">
        <f t="shared" si="12"/>
        <v/>
      </c>
      <c r="I406" s="6" t="str">
        <f>IFERROR(VLOOKUP(D406,Factors!$F$4:$H$8,3,FALSE),"")</f>
        <v/>
      </c>
      <c r="J406" s="6" t="str">
        <f t="shared" si="13"/>
        <v/>
      </c>
    </row>
    <row r="407" spans="1:10">
      <c r="A407" s="3"/>
      <c r="B407" s="3"/>
      <c r="C407" s="3"/>
      <c r="D407" s="3"/>
      <c r="E407" s="3"/>
      <c r="F407" s="3"/>
      <c r="G407" s="3"/>
      <c r="H407" s="6" t="str">
        <f t="shared" si="12"/>
        <v/>
      </c>
      <c r="I407" s="6" t="str">
        <f>IFERROR(VLOOKUP(D407,Factors!$F$4:$H$8,3,FALSE),"")</f>
        <v/>
      </c>
      <c r="J407" s="6" t="str">
        <f t="shared" si="13"/>
        <v/>
      </c>
    </row>
    <row r="408" spans="1:10">
      <c r="A408" s="3"/>
      <c r="B408" s="3"/>
      <c r="C408" s="3"/>
      <c r="D408" s="3"/>
      <c r="E408" s="3"/>
      <c r="F408" s="3"/>
      <c r="G408" s="3"/>
      <c r="H408" s="6" t="str">
        <f t="shared" si="12"/>
        <v/>
      </c>
      <c r="I408" s="6" t="str">
        <f>IFERROR(VLOOKUP(D408,Factors!$F$4:$H$8,3,FALSE),"")</f>
        <v/>
      </c>
      <c r="J408" s="6" t="str">
        <f t="shared" si="13"/>
        <v/>
      </c>
    </row>
    <row r="409" spans="1:10">
      <c r="A409" s="3"/>
      <c r="B409" s="3"/>
      <c r="C409" s="3"/>
      <c r="D409" s="3"/>
      <c r="E409" s="3"/>
      <c r="F409" s="3"/>
      <c r="G409" s="3"/>
      <c r="H409" s="6" t="str">
        <f t="shared" si="12"/>
        <v/>
      </c>
      <c r="I409" s="6" t="str">
        <f>IFERROR(VLOOKUP(D409,Factors!$F$4:$H$8,3,FALSE),"")</f>
        <v/>
      </c>
      <c r="J409" s="6" t="str">
        <f t="shared" si="13"/>
        <v/>
      </c>
    </row>
    <row r="410" spans="1:10">
      <c r="A410" s="3"/>
      <c r="B410" s="3"/>
      <c r="C410" s="3"/>
      <c r="D410" s="3"/>
      <c r="E410" s="3"/>
      <c r="F410" s="3"/>
      <c r="G410" s="3"/>
      <c r="H410" s="6" t="str">
        <f t="shared" si="12"/>
        <v/>
      </c>
      <c r="I410" s="6" t="str">
        <f>IFERROR(VLOOKUP(D410,Factors!$F$4:$H$8,3,FALSE),"")</f>
        <v/>
      </c>
      <c r="J410" s="6" t="str">
        <f t="shared" si="13"/>
        <v/>
      </c>
    </row>
    <row r="411" spans="1:10">
      <c r="A411" s="3"/>
      <c r="B411" s="3"/>
      <c r="C411" s="3"/>
      <c r="D411" s="3"/>
      <c r="E411" s="3"/>
      <c r="F411" s="3"/>
      <c r="G411" s="3"/>
      <c r="H411" s="6" t="str">
        <f t="shared" si="12"/>
        <v/>
      </c>
      <c r="I411" s="6" t="str">
        <f>IFERROR(VLOOKUP(D411,Factors!$F$4:$H$8,3,FALSE),"")</f>
        <v/>
      </c>
      <c r="J411" s="6" t="str">
        <f t="shared" si="13"/>
        <v/>
      </c>
    </row>
    <row r="412" spans="1:10">
      <c r="A412" s="3"/>
      <c r="B412" s="3"/>
      <c r="C412" s="3"/>
      <c r="D412" s="3"/>
      <c r="E412" s="3"/>
      <c r="F412" s="3"/>
      <c r="G412" s="3"/>
      <c r="H412" s="6" t="str">
        <f t="shared" si="12"/>
        <v/>
      </c>
      <c r="I412" s="6" t="str">
        <f>IFERROR(VLOOKUP(D412,Factors!$F$4:$H$8,3,FALSE),"")</f>
        <v/>
      </c>
      <c r="J412" s="6" t="str">
        <f t="shared" si="13"/>
        <v/>
      </c>
    </row>
    <row r="413" spans="1:10">
      <c r="A413" s="3"/>
      <c r="B413" s="3"/>
      <c r="C413" s="3"/>
      <c r="D413" s="3"/>
      <c r="E413" s="3"/>
      <c r="F413" s="3"/>
      <c r="G413" s="3"/>
      <c r="H413" s="6" t="str">
        <f t="shared" si="12"/>
        <v/>
      </c>
      <c r="I413" s="6" t="str">
        <f>IFERROR(VLOOKUP(D413,Factors!$F$4:$H$8,3,FALSE),"")</f>
        <v/>
      </c>
      <c r="J413" s="6" t="str">
        <f t="shared" si="13"/>
        <v/>
      </c>
    </row>
    <row r="414" spans="1:10">
      <c r="A414" s="3"/>
      <c r="B414" s="3"/>
      <c r="C414" s="3"/>
      <c r="D414" s="3"/>
      <c r="E414" s="3"/>
      <c r="F414" s="3"/>
      <c r="G414" s="3"/>
      <c r="H414" s="6" t="str">
        <f t="shared" si="12"/>
        <v/>
      </c>
      <c r="I414" s="6" t="str">
        <f>IFERROR(VLOOKUP(D414,Factors!$F$4:$H$8,3,FALSE),"")</f>
        <v/>
      </c>
      <c r="J414" s="6" t="str">
        <f t="shared" si="13"/>
        <v/>
      </c>
    </row>
    <row r="415" spans="1:10">
      <c r="A415" s="3"/>
      <c r="B415" s="3"/>
      <c r="C415" s="3"/>
      <c r="D415" s="3"/>
      <c r="E415" s="3"/>
      <c r="F415" s="3"/>
      <c r="G415" s="3"/>
      <c r="H415" s="6" t="str">
        <f t="shared" si="12"/>
        <v/>
      </c>
      <c r="I415" s="6" t="str">
        <f>IFERROR(VLOOKUP(D415,Factors!$F$4:$H$8,3,FALSE),"")</f>
        <v/>
      </c>
      <c r="J415" s="6" t="str">
        <f t="shared" si="13"/>
        <v/>
      </c>
    </row>
    <row r="416" spans="1:10">
      <c r="A416" s="3"/>
      <c r="B416" s="3"/>
      <c r="C416" s="3"/>
      <c r="D416" s="3"/>
      <c r="E416" s="3"/>
      <c r="F416" s="3"/>
      <c r="G416" s="3"/>
      <c r="H416" s="6" t="str">
        <f t="shared" si="12"/>
        <v/>
      </c>
      <c r="I416" s="6" t="str">
        <f>IFERROR(VLOOKUP(D416,Factors!$F$4:$H$8,3,FALSE),"")</f>
        <v/>
      </c>
      <c r="J416" s="6" t="str">
        <f t="shared" si="13"/>
        <v/>
      </c>
    </row>
    <row r="417" spans="1:10">
      <c r="A417" s="3"/>
      <c r="B417" s="3"/>
      <c r="C417" s="3"/>
      <c r="D417" s="3"/>
      <c r="E417" s="3"/>
      <c r="F417" s="3"/>
      <c r="G417" s="3"/>
      <c r="H417" s="6" t="str">
        <f t="shared" si="12"/>
        <v/>
      </c>
      <c r="I417" s="6" t="str">
        <f>IFERROR(VLOOKUP(D417,Factors!$F$4:$H$8,3,FALSE),"")</f>
        <v/>
      </c>
      <c r="J417" s="6" t="str">
        <f t="shared" si="13"/>
        <v/>
      </c>
    </row>
    <row r="418" spans="1:10">
      <c r="A418" s="3"/>
      <c r="B418" s="3"/>
      <c r="C418" s="3"/>
      <c r="D418" s="3"/>
      <c r="E418" s="3"/>
      <c r="F418" s="3"/>
      <c r="G418" s="3"/>
      <c r="H418" s="6" t="str">
        <f t="shared" si="12"/>
        <v/>
      </c>
      <c r="I418" s="6" t="str">
        <f>IFERROR(VLOOKUP(D418,Factors!$F$4:$H$8,3,FALSE),"")</f>
        <v/>
      </c>
      <c r="J418" s="6" t="str">
        <f t="shared" si="13"/>
        <v/>
      </c>
    </row>
    <row r="419" spans="1:10">
      <c r="A419" s="3"/>
      <c r="B419" s="3"/>
      <c r="C419" s="3"/>
      <c r="D419" s="3"/>
      <c r="E419" s="3"/>
      <c r="F419" s="3"/>
      <c r="G419" s="3"/>
      <c r="H419" s="6" t="str">
        <f t="shared" si="12"/>
        <v/>
      </c>
      <c r="I419" s="6" t="str">
        <f>IFERROR(VLOOKUP(D419,Factors!$F$4:$H$8,3,FALSE),"")</f>
        <v/>
      </c>
      <c r="J419" s="6" t="str">
        <f t="shared" si="13"/>
        <v/>
      </c>
    </row>
    <row r="420" spans="1:10">
      <c r="A420" s="3"/>
      <c r="B420" s="3"/>
      <c r="C420" s="3"/>
      <c r="D420" s="3"/>
      <c r="E420" s="3"/>
      <c r="F420" s="3"/>
      <c r="G420" s="3"/>
      <c r="H420" s="6" t="str">
        <f t="shared" si="12"/>
        <v/>
      </c>
      <c r="I420" s="6" t="str">
        <f>IFERROR(VLOOKUP(D420,Factors!$F$4:$H$8,3,FALSE),"")</f>
        <v/>
      </c>
      <c r="J420" s="6" t="str">
        <f t="shared" si="13"/>
        <v/>
      </c>
    </row>
    <row r="421" spans="1:10">
      <c r="A421" s="3"/>
      <c r="B421" s="3"/>
      <c r="C421" s="3"/>
      <c r="D421" s="3"/>
      <c r="E421" s="3"/>
      <c r="F421" s="3"/>
      <c r="G421" s="3"/>
      <c r="H421" s="6" t="str">
        <f t="shared" si="12"/>
        <v/>
      </c>
      <c r="I421" s="6" t="str">
        <f>IFERROR(VLOOKUP(D421,Factors!$F$4:$H$8,3,FALSE),"")</f>
        <v/>
      </c>
      <c r="J421" s="6" t="str">
        <f t="shared" si="13"/>
        <v/>
      </c>
    </row>
    <row r="422" spans="1:10">
      <c r="A422" s="3"/>
      <c r="B422" s="3"/>
      <c r="C422" s="3"/>
      <c r="D422" s="3"/>
      <c r="E422" s="3"/>
      <c r="F422" s="3"/>
      <c r="G422" s="3"/>
      <c r="H422" s="6" t="str">
        <f t="shared" si="12"/>
        <v/>
      </c>
      <c r="I422" s="6" t="str">
        <f>IFERROR(VLOOKUP(D422,Factors!$F$4:$H$8,3,FALSE),"")</f>
        <v/>
      </c>
      <c r="J422" s="6" t="str">
        <f t="shared" si="13"/>
        <v/>
      </c>
    </row>
    <row r="423" spans="1:10">
      <c r="A423" s="3"/>
      <c r="B423" s="3"/>
      <c r="C423" s="3"/>
      <c r="D423" s="3"/>
      <c r="E423" s="3"/>
      <c r="F423" s="3"/>
      <c r="G423" s="3"/>
      <c r="H423" s="6" t="str">
        <f t="shared" si="12"/>
        <v/>
      </c>
      <c r="I423" s="6" t="str">
        <f>IFERROR(VLOOKUP(D423,Factors!$F$4:$H$8,3,FALSE),"")</f>
        <v/>
      </c>
      <c r="J423" s="6" t="str">
        <f t="shared" si="13"/>
        <v/>
      </c>
    </row>
    <row r="424" spans="1:10">
      <c r="A424" s="3"/>
      <c r="B424" s="3"/>
      <c r="C424" s="3"/>
      <c r="D424" s="3"/>
      <c r="E424" s="3"/>
      <c r="F424" s="3"/>
      <c r="G424" s="3"/>
      <c r="H424" s="6" t="str">
        <f t="shared" si="12"/>
        <v/>
      </c>
      <c r="I424" s="6" t="str">
        <f>IFERROR(VLOOKUP(D424,Factors!$F$4:$H$8,3,FALSE),"")</f>
        <v/>
      </c>
      <c r="J424" s="6" t="str">
        <f t="shared" si="13"/>
        <v/>
      </c>
    </row>
    <row r="425" spans="1:10">
      <c r="A425" s="3"/>
      <c r="B425" s="3"/>
      <c r="C425" s="3"/>
      <c r="D425" s="3"/>
      <c r="E425" s="3"/>
      <c r="F425" s="3"/>
      <c r="G425" s="3"/>
      <c r="H425" s="6" t="str">
        <f t="shared" si="12"/>
        <v/>
      </c>
      <c r="I425" s="6" t="str">
        <f>IFERROR(VLOOKUP(D425,Factors!$F$4:$H$8,3,FALSE),"")</f>
        <v/>
      </c>
      <c r="J425" s="6" t="str">
        <f t="shared" si="13"/>
        <v/>
      </c>
    </row>
    <row r="426" spans="1:10">
      <c r="A426" s="3"/>
      <c r="B426" s="3"/>
      <c r="C426" s="3"/>
      <c r="D426" s="3"/>
      <c r="E426" s="3"/>
      <c r="F426" s="3"/>
      <c r="G426" s="3"/>
      <c r="H426" s="6" t="str">
        <f t="shared" si="12"/>
        <v/>
      </c>
      <c r="I426" s="6" t="str">
        <f>IFERROR(VLOOKUP(D426,Factors!$F$4:$H$8,3,FALSE),"")</f>
        <v/>
      </c>
      <c r="J426" s="6" t="str">
        <f t="shared" si="13"/>
        <v/>
      </c>
    </row>
    <row r="427" spans="1:10">
      <c r="A427" s="3"/>
      <c r="B427" s="3"/>
      <c r="C427" s="3"/>
      <c r="D427" s="3"/>
      <c r="E427" s="3"/>
      <c r="F427" s="3"/>
      <c r="G427" s="3"/>
      <c r="H427" s="6" t="str">
        <f t="shared" si="12"/>
        <v/>
      </c>
      <c r="I427" s="6" t="str">
        <f>IFERROR(VLOOKUP(D427,Factors!$F$4:$H$8,3,FALSE),"")</f>
        <v/>
      </c>
      <c r="J427" s="6" t="str">
        <f t="shared" si="13"/>
        <v/>
      </c>
    </row>
    <row r="428" spans="1:10">
      <c r="A428" s="3"/>
      <c r="B428" s="3"/>
      <c r="C428" s="3"/>
      <c r="D428" s="3"/>
      <c r="E428" s="3"/>
      <c r="F428" s="3"/>
      <c r="G428" s="3"/>
      <c r="H428" s="6" t="str">
        <f t="shared" si="12"/>
        <v/>
      </c>
      <c r="I428" s="6" t="str">
        <f>IFERROR(VLOOKUP(D428,Factors!$F$4:$H$8,3,FALSE),"")</f>
        <v/>
      </c>
      <c r="J428" s="6" t="str">
        <f t="shared" si="13"/>
        <v/>
      </c>
    </row>
    <row r="429" spans="1:10">
      <c r="A429" s="3"/>
      <c r="B429" s="3"/>
      <c r="C429" s="3"/>
      <c r="D429" s="3"/>
      <c r="E429" s="3"/>
      <c r="F429" s="3"/>
      <c r="G429" s="3"/>
      <c r="H429" s="6" t="str">
        <f t="shared" si="12"/>
        <v/>
      </c>
      <c r="I429" s="6" t="str">
        <f>IFERROR(VLOOKUP(D429,Factors!$F$4:$H$8,3,FALSE),"")</f>
        <v/>
      </c>
      <c r="J429" s="6" t="str">
        <f t="shared" si="13"/>
        <v/>
      </c>
    </row>
    <row r="430" spans="1:10">
      <c r="A430" s="3"/>
      <c r="B430" s="3"/>
      <c r="C430" s="3"/>
      <c r="D430" s="3"/>
      <c r="E430" s="3"/>
      <c r="F430" s="3"/>
      <c r="G430" s="3"/>
      <c r="H430" s="6" t="str">
        <f t="shared" si="12"/>
        <v/>
      </c>
      <c r="I430" s="6" t="str">
        <f>IFERROR(VLOOKUP(D430,Factors!$F$4:$H$8,3,FALSE),"")</f>
        <v/>
      </c>
      <c r="J430" s="6" t="str">
        <f t="shared" si="13"/>
        <v/>
      </c>
    </row>
    <row r="431" spans="1:10">
      <c r="A431" s="3"/>
      <c r="B431" s="3"/>
      <c r="C431" s="3"/>
      <c r="D431" s="3"/>
      <c r="E431" s="3"/>
      <c r="F431" s="3"/>
      <c r="G431" s="3"/>
      <c r="H431" s="6" t="str">
        <f t="shared" si="12"/>
        <v/>
      </c>
      <c r="I431" s="6" t="str">
        <f>IFERROR(VLOOKUP(D431,Factors!$F$4:$H$8,3,FALSE),"")</f>
        <v/>
      </c>
      <c r="J431" s="6" t="str">
        <f t="shared" si="13"/>
        <v/>
      </c>
    </row>
    <row r="432" spans="1:10">
      <c r="A432" s="3"/>
      <c r="B432" s="3"/>
      <c r="C432" s="3"/>
      <c r="D432" s="3"/>
      <c r="E432" s="3"/>
      <c r="F432" s="3"/>
      <c r="G432" s="3"/>
      <c r="H432" s="6" t="str">
        <f t="shared" si="12"/>
        <v/>
      </c>
      <c r="I432" s="6" t="str">
        <f>IFERROR(VLOOKUP(D432,Factors!$F$4:$H$8,3,FALSE),"")</f>
        <v/>
      </c>
      <c r="J432" s="6" t="str">
        <f t="shared" si="13"/>
        <v/>
      </c>
    </row>
    <row r="433" spans="1:10">
      <c r="A433" s="3"/>
      <c r="B433" s="3"/>
      <c r="C433" s="3"/>
      <c r="D433" s="3"/>
      <c r="E433" s="3"/>
      <c r="F433" s="3"/>
      <c r="G433" s="3"/>
      <c r="H433" s="6" t="str">
        <f t="shared" si="12"/>
        <v/>
      </c>
      <c r="I433" s="6" t="str">
        <f>IFERROR(VLOOKUP(D433,Factors!$F$4:$H$8,3,FALSE),"")</f>
        <v/>
      </c>
      <c r="J433" s="6" t="str">
        <f t="shared" si="13"/>
        <v/>
      </c>
    </row>
    <row r="434" spans="1:10">
      <c r="A434" s="3"/>
      <c r="B434" s="3"/>
      <c r="C434" s="3"/>
      <c r="D434" s="3"/>
      <c r="E434" s="3"/>
      <c r="F434" s="3"/>
      <c r="G434" s="3"/>
      <c r="H434" s="6" t="str">
        <f t="shared" si="12"/>
        <v/>
      </c>
      <c r="I434" s="6" t="str">
        <f>IFERROR(VLOOKUP(D434,Factors!$F$4:$H$8,3,FALSE),"")</f>
        <v/>
      </c>
      <c r="J434" s="6" t="str">
        <f t="shared" si="13"/>
        <v/>
      </c>
    </row>
    <row r="435" spans="1:10">
      <c r="A435" s="3"/>
      <c r="B435" s="3"/>
      <c r="C435" s="3"/>
      <c r="D435" s="3"/>
      <c r="E435" s="3"/>
      <c r="F435" s="3"/>
      <c r="G435" s="3"/>
      <c r="H435" s="6" t="str">
        <f t="shared" si="12"/>
        <v/>
      </c>
      <c r="I435" s="6" t="str">
        <f>IFERROR(VLOOKUP(D435,Factors!$F$4:$H$8,3,FALSE),"")</f>
        <v/>
      </c>
      <c r="J435" s="6" t="str">
        <f t="shared" si="13"/>
        <v/>
      </c>
    </row>
    <row r="436" spans="1:10">
      <c r="A436" s="3"/>
      <c r="B436" s="3"/>
      <c r="C436" s="3"/>
      <c r="D436" s="3"/>
      <c r="E436" s="3"/>
      <c r="F436" s="3"/>
      <c r="G436" s="3"/>
      <c r="H436" s="6" t="str">
        <f t="shared" si="12"/>
        <v/>
      </c>
      <c r="I436" s="6" t="str">
        <f>IFERROR(VLOOKUP(D436,Factors!$F$4:$H$8,3,FALSE),"")</f>
        <v/>
      </c>
      <c r="J436" s="6" t="str">
        <f t="shared" si="13"/>
        <v/>
      </c>
    </row>
    <row r="437" spans="1:10">
      <c r="A437" s="3"/>
      <c r="B437" s="3"/>
      <c r="C437" s="3"/>
      <c r="D437" s="3"/>
      <c r="E437" s="3"/>
      <c r="F437" s="3"/>
      <c r="G437" s="3"/>
      <c r="H437" s="6" t="str">
        <f t="shared" si="12"/>
        <v/>
      </c>
      <c r="I437" s="6" t="str">
        <f>IFERROR(VLOOKUP(D437,Factors!$F$4:$H$8,3,FALSE),"")</f>
        <v/>
      </c>
      <c r="J437" s="6" t="str">
        <f t="shared" si="13"/>
        <v/>
      </c>
    </row>
    <row r="438" spans="1:10">
      <c r="A438" s="3"/>
      <c r="B438" s="3"/>
      <c r="C438" s="3"/>
      <c r="D438" s="3"/>
      <c r="E438" s="3"/>
      <c r="F438" s="3"/>
      <c r="G438" s="3"/>
      <c r="H438" s="6" t="str">
        <f t="shared" si="12"/>
        <v/>
      </c>
      <c r="I438" s="6" t="str">
        <f>IFERROR(VLOOKUP(D438,Factors!$F$4:$H$8,3,FALSE),"")</f>
        <v/>
      </c>
      <c r="J438" s="6" t="str">
        <f t="shared" si="13"/>
        <v/>
      </c>
    </row>
    <row r="439" spans="1:10">
      <c r="A439" s="3"/>
      <c r="B439" s="3"/>
      <c r="C439" s="3"/>
      <c r="D439" s="3"/>
      <c r="E439" s="3"/>
      <c r="F439" s="3"/>
      <c r="G439" s="3"/>
      <c r="H439" s="6" t="str">
        <f t="shared" si="12"/>
        <v/>
      </c>
      <c r="I439" s="6" t="str">
        <f>IFERROR(VLOOKUP(D439,Factors!$F$4:$H$8,3,FALSE),"")</f>
        <v/>
      </c>
      <c r="J439" s="6" t="str">
        <f t="shared" si="13"/>
        <v/>
      </c>
    </row>
    <row r="440" spans="1:10">
      <c r="A440" s="3"/>
      <c r="B440" s="3"/>
      <c r="C440" s="3"/>
      <c r="D440" s="3"/>
      <c r="E440" s="3"/>
      <c r="F440" s="3"/>
      <c r="G440" s="3"/>
      <c r="H440" s="6" t="str">
        <f t="shared" si="12"/>
        <v/>
      </c>
      <c r="I440" s="6" t="str">
        <f>IFERROR(VLOOKUP(D440,Factors!$F$4:$H$8,3,FALSE),"")</f>
        <v/>
      </c>
      <c r="J440" s="6" t="str">
        <f t="shared" si="13"/>
        <v/>
      </c>
    </row>
    <row r="441" spans="1:10">
      <c r="A441" s="3"/>
      <c r="B441" s="3"/>
      <c r="C441" s="3"/>
      <c r="D441" s="3"/>
      <c r="E441" s="3"/>
      <c r="F441" s="3"/>
      <c r="G441" s="3"/>
      <c r="H441" s="6" t="str">
        <f t="shared" si="12"/>
        <v/>
      </c>
      <c r="I441" s="6" t="str">
        <f>IFERROR(VLOOKUP(D441,Factors!$F$4:$H$8,3,FALSE),"")</f>
        <v/>
      </c>
      <c r="J441" s="6" t="str">
        <f t="shared" si="13"/>
        <v/>
      </c>
    </row>
    <row r="442" spans="1:10">
      <c r="A442" s="3"/>
      <c r="B442" s="3"/>
      <c r="C442" s="3"/>
      <c r="D442" s="3"/>
      <c r="E442" s="3"/>
      <c r="F442" s="3"/>
      <c r="G442" s="3"/>
      <c r="H442" s="6" t="str">
        <f t="shared" si="12"/>
        <v/>
      </c>
      <c r="I442" s="6" t="str">
        <f>IFERROR(VLOOKUP(D442,Factors!$F$4:$H$8,3,FALSE),"")</f>
        <v/>
      </c>
      <c r="J442" s="6" t="str">
        <f t="shared" si="13"/>
        <v/>
      </c>
    </row>
    <row r="443" spans="1:10">
      <c r="A443" s="3"/>
      <c r="B443" s="3"/>
      <c r="C443" s="3"/>
      <c r="D443" s="3"/>
      <c r="E443" s="3"/>
      <c r="F443" s="3"/>
      <c r="G443" s="3"/>
      <c r="H443" s="6" t="str">
        <f t="shared" si="12"/>
        <v/>
      </c>
      <c r="I443" s="6" t="str">
        <f>IFERROR(VLOOKUP(D443,Factors!$F$4:$H$8,3,FALSE),"")</f>
        <v/>
      </c>
      <c r="J443" s="6" t="str">
        <f t="shared" si="13"/>
        <v/>
      </c>
    </row>
    <row r="444" spans="1:10">
      <c r="A444" s="3"/>
      <c r="B444" s="3"/>
      <c r="C444" s="3"/>
      <c r="D444" s="3"/>
      <c r="E444" s="3"/>
      <c r="F444" s="3"/>
      <c r="G444" s="3"/>
      <c r="H444" s="6" t="str">
        <f t="shared" si="12"/>
        <v/>
      </c>
      <c r="I444" s="6" t="str">
        <f>IFERROR(VLOOKUP(D444,Factors!$F$4:$H$8,3,FALSE),"")</f>
        <v/>
      </c>
      <c r="J444" s="6" t="str">
        <f t="shared" si="13"/>
        <v/>
      </c>
    </row>
    <row r="445" spans="1:10">
      <c r="A445" s="3"/>
      <c r="B445" s="3"/>
      <c r="C445" s="3"/>
      <c r="D445" s="3"/>
      <c r="E445" s="3"/>
      <c r="F445" s="3"/>
      <c r="G445" s="3"/>
      <c r="H445" s="6" t="str">
        <f t="shared" si="12"/>
        <v/>
      </c>
      <c r="I445" s="6" t="str">
        <f>IFERROR(VLOOKUP(D445,Factors!$F$4:$H$8,3,FALSE),"")</f>
        <v/>
      </c>
      <c r="J445" s="6" t="str">
        <f t="shared" si="13"/>
        <v/>
      </c>
    </row>
    <row r="446" spans="1:10">
      <c r="A446" s="3"/>
      <c r="B446" s="3"/>
      <c r="C446" s="3"/>
      <c r="D446" s="3"/>
      <c r="E446" s="3"/>
      <c r="F446" s="3"/>
      <c r="G446" s="3"/>
      <c r="H446" s="6" t="str">
        <f t="shared" si="12"/>
        <v/>
      </c>
      <c r="I446" s="6" t="str">
        <f>IFERROR(VLOOKUP(D446,Factors!$F$4:$H$8,3,FALSE),"")</f>
        <v/>
      </c>
      <c r="J446" s="6" t="str">
        <f t="shared" si="13"/>
        <v/>
      </c>
    </row>
    <row r="447" spans="1:10">
      <c r="A447" s="3"/>
      <c r="B447" s="3"/>
      <c r="C447" s="3"/>
      <c r="D447" s="3"/>
      <c r="E447" s="3"/>
      <c r="F447" s="3"/>
      <c r="G447" s="3"/>
      <c r="H447" s="6" t="str">
        <f t="shared" si="12"/>
        <v/>
      </c>
      <c r="I447" s="6" t="str">
        <f>IFERROR(VLOOKUP(D447,Factors!$F$4:$H$8,3,FALSE),"")</f>
        <v/>
      </c>
      <c r="J447" s="6" t="str">
        <f t="shared" si="13"/>
        <v/>
      </c>
    </row>
    <row r="448" spans="1:10">
      <c r="A448" s="3"/>
      <c r="B448" s="3"/>
      <c r="C448" s="3"/>
      <c r="D448" s="3"/>
      <c r="E448" s="3"/>
      <c r="F448" s="3"/>
      <c r="G448" s="3"/>
      <c r="H448" s="6" t="str">
        <f t="shared" si="12"/>
        <v/>
      </c>
      <c r="I448" s="6" t="str">
        <f>IFERROR(VLOOKUP(D448,Factors!$F$4:$H$8,3,FALSE),"")</f>
        <v/>
      </c>
      <c r="J448" s="6" t="str">
        <f t="shared" si="13"/>
        <v/>
      </c>
    </row>
    <row r="449" spans="1:10">
      <c r="A449" s="3"/>
      <c r="B449" s="3"/>
      <c r="C449" s="3"/>
      <c r="D449" s="3"/>
      <c r="E449" s="3"/>
      <c r="F449" s="3"/>
      <c r="G449" s="3"/>
      <c r="H449" s="6" t="str">
        <f t="shared" si="12"/>
        <v/>
      </c>
      <c r="I449" s="6" t="str">
        <f>IFERROR(VLOOKUP(D449,Factors!$F$4:$H$8,3,FALSE),"")</f>
        <v/>
      </c>
      <c r="J449" s="6" t="str">
        <f t="shared" si="13"/>
        <v/>
      </c>
    </row>
    <row r="450" spans="1:10">
      <c r="A450" s="3"/>
      <c r="B450" s="3"/>
      <c r="C450" s="3"/>
      <c r="D450" s="3"/>
      <c r="E450" s="3"/>
      <c r="F450" s="3"/>
      <c r="G450" s="3"/>
      <c r="H450" s="6" t="str">
        <f t="shared" ref="H450:H513" si="14">IF(OR(F450="",G450=""),"",F450*G450)</f>
        <v/>
      </c>
      <c r="I450" s="6" t="str">
        <f>IFERROR(VLOOKUP(D450,Factors!$F$4:$H$8,3,FALSE),"")</f>
        <v/>
      </c>
      <c r="J450" s="6" t="str">
        <f t="shared" ref="J450:J513" si="15">IF(OR(H450="",I450=""),"",H450*I450)</f>
        <v/>
      </c>
    </row>
    <row r="451" spans="1:10">
      <c r="A451" s="3"/>
      <c r="B451" s="3"/>
      <c r="C451" s="3"/>
      <c r="D451" s="3"/>
      <c r="E451" s="3"/>
      <c r="F451" s="3"/>
      <c r="G451" s="3"/>
      <c r="H451" s="6" t="str">
        <f t="shared" si="14"/>
        <v/>
      </c>
      <c r="I451" s="6" t="str">
        <f>IFERROR(VLOOKUP(D451,Factors!$F$4:$H$8,3,FALSE),"")</f>
        <v/>
      </c>
      <c r="J451" s="6" t="str">
        <f t="shared" si="15"/>
        <v/>
      </c>
    </row>
    <row r="452" spans="1:10">
      <c r="A452" s="3"/>
      <c r="B452" s="3"/>
      <c r="C452" s="3"/>
      <c r="D452" s="3"/>
      <c r="E452" s="3"/>
      <c r="F452" s="3"/>
      <c r="G452" s="3"/>
      <c r="H452" s="6" t="str">
        <f t="shared" si="14"/>
        <v/>
      </c>
      <c r="I452" s="6" t="str">
        <f>IFERROR(VLOOKUP(D452,Factors!$F$4:$H$8,3,FALSE),"")</f>
        <v/>
      </c>
      <c r="J452" s="6" t="str">
        <f t="shared" si="15"/>
        <v/>
      </c>
    </row>
    <row r="453" spans="1:10">
      <c r="A453" s="3"/>
      <c r="B453" s="3"/>
      <c r="C453" s="3"/>
      <c r="D453" s="3"/>
      <c r="E453" s="3"/>
      <c r="F453" s="3"/>
      <c r="G453" s="3"/>
      <c r="H453" s="6" t="str">
        <f t="shared" si="14"/>
        <v/>
      </c>
      <c r="I453" s="6" t="str">
        <f>IFERROR(VLOOKUP(D453,Factors!$F$4:$H$8,3,FALSE),"")</f>
        <v/>
      </c>
      <c r="J453" s="6" t="str">
        <f t="shared" si="15"/>
        <v/>
      </c>
    </row>
    <row r="454" spans="1:10">
      <c r="A454" s="3"/>
      <c r="B454" s="3"/>
      <c r="C454" s="3"/>
      <c r="D454" s="3"/>
      <c r="E454" s="3"/>
      <c r="F454" s="3"/>
      <c r="G454" s="3"/>
      <c r="H454" s="6" t="str">
        <f t="shared" si="14"/>
        <v/>
      </c>
      <c r="I454" s="6" t="str">
        <f>IFERROR(VLOOKUP(D454,Factors!$F$4:$H$8,3,FALSE),"")</f>
        <v/>
      </c>
      <c r="J454" s="6" t="str">
        <f t="shared" si="15"/>
        <v/>
      </c>
    </row>
    <row r="455" spans="1:10">
      <c r="A455" s="3"/>
      <c r="B455" s="3"/>
      <c r="C455" s="3"/>
      <c r="D455" s="3"/>
      <c r="E455" s="3"/>
      <c r="F455" s="3"/>
      <c r="G455" s="3"/>
      <c r="H455" s="6" t="str">
        <f t="shared" si="14"/>
        <v/>
      </c>
      <c r="I455" s="6" t="str">
        <f>IFERROR(VLOOKUP(D455,Factors!$F$4:$H$8,3,FALSE),"")</f>
        <v/>
      </c>
      <c r="J455" s="6" t="str">
        <f t="shared" si="15"/>
        <v/>
      </c>
    </row>
    <row r="456" spans="1:10">
      <c r="A456" s="3"/>
      <c r="B456" s="3"/>
      <c r="C456" s="3"/>
      <c r="D456" s="3"/>
      <c r="E456" s="3"/>
      <c r="F456" s="3"/>
      <c r="G456" s="3"/>
      <c r="H456" s="6" t="str">
        <f t="shared" si="14"/>
        <v/>
      </c>
      <c r="I456" s="6" t="str">
        <f>IFERROR(VLOOKUP(D456,Factors!$F$4:$H$8,3,FALSE),"")</f>
        <v/>
      </c>
      <c r="J456" s="6" t="str">
        <f t="shared" si="15"/>
        <v/>
      </c>
    </row>
    <row r="457" spans="1:10">
      <c r="A457" s="3"/>
      <c r="B457" s="3"/>
      <c r="C457" s="3"/>
      <c r="D457" s="3"/>
      <c r="E457" s="3"/>
      <c r="F457" s="3"/>
      <c r="G457" s="3"/>
      <c r="H457" s="6" t="str">
        <f t="shared" si="14"/>
        <v/>
      </c>
      <c r="I457" s="6" t="str">
        <f>IFERROR(VLOOKUP(D457,Factors!$F$4:$H$8,3,FALSE),"")</f>
        <v/>
      </c>
      <c r="J457" s="6" t="str">
        <f t="shared" si="15"/>
        <v/>
      </c>
    </row>
    <row r="458" spans="1:10">
      <c r="A458" s="3"/>
      <c r="B458" s="3"/>
      <c r="C458" s="3"/>
      <c r="D458" s="3"/>
      <c r="E458" s="3"/>
      <c r="F458" s="3"/>
      <c r="G458" s="3"/>
      <c r="H458" s="6" t="str">
        <f t="shared" si="14"/>
        <v/>
      </c>
      <c r="I458" s="6" t="str">
        <f>IFERROR(VLOOKUP(D458,Factors!$F$4:$H$8,3,FALSE),"")</f>
        <v/>
      </c>
      <c r="J458" s="6" t="str">
        <f t="shared" si="15"/>
        <v/>
      </c>
    </row>
    <row r="459" spans="1:10">
      <c r="A459" s="3"/>
      <c r="B459" s="3"/>
      <c r="C459" s="3"/>
      <c r="D459" s="3"/>
      <c r="E459" s="3"/>
      <c r="F459" s="3"/>
      <c r="G459" s="3"/>
      <c r="H459" s="6" t="str">
        <f t="shared" si="14"/>
        <v/>
      </c>
      <c r="I459" s="6" t="str">
        <f>IFERROR(VLOOKUP(D459,Factors!$F$4:$H$8,3,FALSE),"")</f>
        <v/>
      </c>
      <c r="J459" s="6" t="str">
        <f t="shared" si="15"/>
        <v/>
      </c>
    </row>
    <row r="460" spans="1:10">
      <c r="A460" s="3"/>
      <c r="B460" s="3"/>
      <c r="C460" s="3"/>
      <c r="D460" s="3"/>
      <c r="E460" s="3"/>
      <c r="F460" s="3"/>
      <c r="G460" s="3"/>
      <c r="H460" s="6" t="str">
        <f t="shared" si="14"/>
        <v/>
      </c>
      <c r="I460" s="6" t="str">
        <f>IFERROR(VLOOKUP(D460,Factors!$F$4:$H$8,3,FALSE),"")</f>
        <v/>
      </c>
      <c r="J460" s="6" t="str">
        <f t="shared" si="15"/>
        <v/>
      </c>
    </row>
    <row r="461" spans="1:10">
      <c r="A461" s="3"/>
      <c r="B461" s="3"/>
      <c r="C461" s="3"/>
      <c r="D461" s="3"/>
      <c r="E461" s="3"/>
      <c r="F461" s="3"/>
      <c r="G461" s="3"/>
      <c r="H461" s="6" t="str">
        <f t="shared" si="14"/>
        <v/>
      </c>
      <c r="I461" s="6" t="str">
        <f>IFERROR(VLOOKUP(D461,Factors!$F$4:$H$8,3,FALSE),"")</f>
        <v/>
      </c>
      <c r="J461" s="6" t="str">
        <f t="shared" si="15"/>
        <v/>
      </c>
    </row>
    <row r="462" spans="1:10">
      <c r="A462" s="3"/>
      <c r="B462" s="3"/>
      <c r="C462" s="3"/>
      <c r="D462" s="3"/>
      <c r="E462" s="3"/>
      <c r="F462" s="3"/>
      <c r="G462" s="3"/>
      <c r="H462" s="6" t="str">
        <f t="shared" si="14"/>
        <v/>
      </c>
      <c r="I462" s="6" t="str">
        <f>IFERROR(VLOOKUP(D462,Factors!$F$4:$H$8,3,FALSE),"")</f>
        <v/>
      </c>
      <c r="J462" s="6" t="str">
        <f t="shared" si="15"/>
        <v/>
      </c>
    </row>
    <row r="463" spans="1:10">
      <c r="A463" s="3"/>
      <c r="B463" s="3"/>
      <c r="C463" s="3"/>
      <c r="D463" s="3"/>
      <c r="E463" s="3"/>
      <c r="F463" s="3"/>
      <c r="G463" s="3"/>
      <c r="H463" s="6" t="str">
        <f t="shared" si="14"/>
        <v/>
      </c>
      <c r="I463" s="6" t="str">
        <f>IFERROR(VLOOKUP(D463,Factors!$F$4:$H$8,3,FALSE),"")</f>
        <v/>
      </c>
      <c r="J463" s="6" t="str">
        <f t="shared" si="15"/>
        <v/>
      </c>
    </row>
    <row r="464" spans="1:10">
      <c r="A464" s="3"/>
      <c r="B464" s="3"/>
      <c r="C464" s="3"/>
      <c r="D464" s="3"/>
      <c r="E464" s="3"/>
      <c r="F464" s="3"/>
      <c r="G464" s="3"/>
      <c r="H464" s="6" t="str">
        <f t="shared" si="14"/>
        <v/>
      </c>
      <c r="I464" s="6" t="str">
        <f>IFERROR(VLOOKUP(D464,Factors!$F$4:$H$8,3,FALSE),"")</f>
        <v/>
      </c>
      <c r="J464" s="6" t="str">
        <f t="shared" si="15"/>
        <v/>
      </c>
    </row>
    <row r="465" spans="1:10">
      <c r="A465" s="3"/>
      <c r="B465" s="3"/>
      <c r="C465" s="3"/>
      <c r="D465" s="3"/>
      <c r="E465" s="3"/>
      <c r="F465" s="3"/>
      <c r="G465" s="3"/>
      <c r="H465" s="6" t="str">
        <f t="shared" si="14"/>
        <v/>
      </c>
      <c r="I465" s="6" t="str">
        <f>IFERROR(VLOOKUP(D465,Factors!$F$4:$H$8,3,FALSE),"")</f>
        <v/>
      </c>
      <c r="J465" s="6" t="str">
        <f t="shared" si="15"/>
        <v/>
      </c>
    </row>
    <row r="466" spans="1:10">
      <c r="A466" s="3"/>
      <c r="B466" s="3"/>
      <c r="C466" s="3"/>
      <c r="D466" s="3"/>
      <c r="E466" s="3"/>
      <c r="F466" s="3"/>
      <c r="G466" s="3"/>
      <c r="H466" s="6" t="str">
        <f t="shared" si="14"/>
        <v/>
      </c>
      <c r="I466" s="6" t="str">
        <f>IFERROR(VLOOKUP(D466,Factors!$F$4:$H$8,3,FALSE),"")</f>
        <v/>
      </c>
      <c r="J466" s="6" t="str">
        <f t="shared" si="15"/>
        <v/>
      </c>
    </row>
    <row r="467" spans="1:10">
      <c r="A467" s="3"/>
      <c r="B467" s="3"/>
      <c r="C467" s="3"/>
      <c r="D467" s="3"/>
      <c r="E467" s="3"/>
      <c r="F467" s="3"/>
      <c r="G467" s="3"/>
      <c r="H467" s="6" t="str">
        <f t="shared" si="14"/>
        <v/>
      </c>
      <c r="I467" s="6" t="str">
        <f>IFERROR(VLOOKUP(D467,Factors!$F$4:$H$8,3,FALSE),"")</f>
        <v/>
      </c>
      <c r="J467" s="6" t="str">
        <f t="shared" si="15"/>
        <v/>
      </c>
    </row>
    <row r="468" spans="1:10">
      <c r="A468" s="3"/>
      <c r="B468" s="3"/>
      <c r="C468" s="3"/>
      <c r="D468" s="3"/>
      <c r="E468" s="3"/>
      <c r="F468" s="3"/>
      <c r="G468" s="3"/>
      <c r="H468" s="6" t="str">
        <f t="shared" si="14"/>
        <v/>
      </c>
      <c r="I468" s="6" t="str">
        <f>IFERROR(VLOOKUP(D468,Factors!$F$4:$H$8,3,FALSE),"")</f>
        <v/>
      </c>
      <c r="J468" s="6" t="str">
        <f t="shared" si="15"/>
        <v/>
      </c>
    </row>
    <row r="469" spans="1:10">
      <c r="A469" s="3"/>
      <c r="B469" s="3"/>
      <c r="C469" s="3"/>
      <c r="D469" s="3"/>
      <c r="E469" s="3"/>
      <c r="F469" s="3"/>
      <c r="G469" s="3"/>
      <c r="H469" s="6" t="str">
        <f t="shared" si="14"/>
        <v/>
      </c>
      <c r="I469" s="6" t="str">
        <f>IFERROR(VLOOKUP(D469,Factors!$F$4:$H$8,3,FALSE),"")</f>
        <v/>
      </c>
      <c r="J469" s="6" t="str">
        <f t="shared" si="15"/>
        <v/>
      </c>
    </row>
    <row r="470" spans="1:10">
      <c r="A470" s="3"/>
      <c r="B470" s="3"/>
      <c r="C470" s="3"/>
      <c r="D470" s="3"/>
      <c r="E470" s="3"/>
      <c r="F470" s="3"/>
      <c r="G470" s="3"/>
      <c r="H470" s="6" t="str">
        <f t="shared" si="14"/>
        <v/>
      </c>
      <c r="I470" s="6" t="str">
        <f>IFERROR(VLOOKUP(D470,Factors!$F$4:$H$8,3,FALSE),"")</f>
        <v/>
      </c>
      <c r="J470" s="6" t="str">
        <f t="shared" si="15"/>
        <v/>
      </c>
    </row>
    <row r="471" spans="1:10">
      <c r="A471" s="3"/>
      <c r="B471" s="3"/>
      <c r="C471" s="3"/>
      <c r="D471" s="3"/>
      <c r="E471" s="3"/>
      <c r="F471" s="3"/>
      <c r="G471" s="3"/>
      <c r="H471" s="6" t="str">
        <f t="shared" si="14"/>
        <v/>
      </c>
      <c r="I471" s="6" t="str">
        <f>IFERROR(VLOOKUP(D471,Factors!$F$4:$H$8,3,FALSE),"")</f>
        <v/>
      </c>
      <c r="J471" s="6" t="str">
        <f t="shared" si="15"/>
        <v/>
      </c>
    </row>
    <row r="472" spans="1:10">
      <c r="A472" s="3"/>
      <c r="B472" s="3"/>
      <c r="C472" s="3"/>
      <c r="D472" s="3"/>
      <c r="E472" s="3"/>
      <c r="F472" s="3"/>
      <c r="G472" s="3"/>
      <c r="H472" s="6" t="str">
        <f t="shared" si="14"/>
        <v/>
      </c>
      <c r="I472" s="6" t="str">
        <f>IFERROR(VLOOKUP(D472,Factors!$F$4:$H$8,3,FALSE),"")</f>
        <v/>
      </c>
      <c r="J472" s="6" t="str">
        <f t="shared" si="15"/>
        <v/>
      </c>
    </row>
    <row r="473" spans="1:10">
      <c r="A473" s="3"/>
      <c r="B473" s="3"/>
      <c r="C473" s="3"/>
      <c r="D473" s="3"/>
      <c r="E473" s="3"/>
      <c r="F473" s="3"/>
      <c r="G473" s="3"/>
      <c r="H473" s="6" t="str">
        <f t="shared" si="14"/>
        <v/>
      </c>
      <c r="I473" s="6" t="str">
        <f>IFERROR(VLOOKUP(D473,Factors!$F$4:$H$8,3,FALSE),"")</f>
        <v/>
      </c>
      <c r="J473" s="6" t="str">
        <f t="shared" si="15"/>
        <v/>
      </c>
    </row>
    <row r="474" spans="1:10">
      <c r="A474" s="3"/>
      <c r="B474" s="3"/>
      <c r="C474" s="3"/>
      <c r="D474" s="3"/>
      <c r="E474" s="3"/>
      <c r="F474" s="3"/>
      <c r="G474" s="3"/>
      <c r="H474" s="6" t="str">
        <f t="shared" si="14"/>
        <v/>
      </c>
      <c r="I474" s="6" t="str">
        <f>IFERROR(VLOOKUP(D474,Factors!$F$4:$H$8,3,FALSE),"")</f>
        <v/>
      </c>
      <c r="J474" s="6" t="str">
        <f t="shared" si="15"/>
        <v/>
      </c>
    </row>
    <row r="475" spans="1:10">
      <c r="A475" s="3"/>
      <c r="B475" s="3"/>
      <c r="C475" s="3"/>
      <c r="D475" s="3"/>
      <c r="E475" s="3"/>
      <c r="F475" s="3"/>
      <c r="G475" s="3"/>
      <c r="H475" s="6" t="str">
        <f t="shared" si="14"/>
        <v/>
      </c>
      <c r="I475" s="6" t="str">
        <f>IFERROR(VLOOKUP(D475,Factors!$F$4:$H$8,3,FALSE),"")</f>
        <v/>
      </c>
      <c r="J475" s="6" t="str">
        <f t="shared" si="15"/>
        <v/>
      </c>
    </row>
    <row r="476" spans="1:10">
      <c r="A476" s="3"/>
      <c r="B476" s="3"/>
      <c r="C476" s="3"/>
      <c r="D476" s="3"/>
      <c r="E476" s="3"/>
      <c r="F476" s="3"/>
      <c r="G476" s="3"/>
      <c r="H476" s="6" t="str">
        <f t="shared" si="14"/>
        <v/>
      </c>
      <c r="I476" s="6" t="str">
        <f>IFERROR(VLOOKUP(D476,Factors!$F$4:$H$8,3,FALSE),"")</f>
        <v/>
      </c>
      <c r="J476" s="6" t="str">
        <f t="shared" si="15"/>
        <v/>
      </c>
    </row>
    <row r="477" spans="1:10">
      <c r="A477" s="3"/>
      <c r="B477" s="3"/>
      <c r="C477" s="3"/>
      <c r="D477" s="3"/>
      <c r="E477" s="3"/>
      <c r="F477" s="3"/>
      <c r="G477" s="3"/>
      <c r="H477" s="6" t="str">
        <f t="shared" si="14"/>
        <v/>
      </c>
      <c r="I477" s="6" t="str">
        <f>IFERROR(VLOOKUP(D477,Factors!$F$4:$H$8,3,FALSE),"")</f>
        <v/>
      </c>
      <c r="J477" s="6" t="str">
        <f t="shared" si="15"/>
        <v/>
      </c>
    </row>
    <row r="478" spans="1:10">
      <c r="A478" s="3"/>
      <c r="B478" s="3"/>
      <c r="C478" s="3"/>
      <c r="D478" s="3"/>
      <c r="E478" s="3"/>
      <c r="F478" s="3"/>
      <c r="G478" s="3"/>
      <c r="H478" s="6" t="str">
        <f t="shared" si="14"/>
        <v/>
      </c>
      <c r="I478" s="6" t="str">
        <f>IFERROR(VLOOKUP(D478,Factors!$F$4:$H$8,3,FALSE),"")</f>
        <v/>
      </c>
      <c r="J478" s="6" t="str">
        <f t="shared" si="15"/>
        <v/>
      </c>
    </row>
    <row r="479" spans="1:10">
      <c r="A479" s="3"/>
      <c r="B479" s="3"/>
      <c r="C479" s="3"/>
      <c r="D479" s="3"/>
      <c r="E479" s="3"/>
      <c r="F479" s="3"/>
      <c r="G479" s="3"/>
      <c r="H479" s="6" t="str">
        <f t="shared" si="14"/>
        <v/>
      </c>
      <c r="I479" s="6" t="str">
        <f>IFERROR(VLOOKUP(D479,Factors!$F$4:$H$8,3,FALSE),"")</f>
        <v/>
      </c>
      <c r="J479" s="6" t="str">
        <f t="shared" si="15"/>
        <v/>
      </c>
    </row>
    <row r="480" spans="1:10">
      <c r="A480" s="3"/>
      <c r="B480" s="3"/>
      <c r="C480" s="3"/>
      <c r="D480" s="3"/>
      <c r="E480" s="3"/>
      <c r="F480" s="3"/>
      <c r="G480" s="3"/>
      <c r="H480" s="6" t="str">
        <f t="shared" si="14"/>
        <v/>
      </c>
      <c r="I480" s="6" t="str">
        <f>IFERROR(VLOOKUP(D480,Factors!$F$4:$H$8,3,FALSE),"")</f>
        <v/>
      </c>
      <c r="J480" s="6" t="str">
        <f t="shared" si="15"/>
        <v/>
      </c>
    </row>
    <row r="481" spans="1:10">
      <c r="A481" s="3"/>
      <c r="B481" s="3"/>
      <c r="C481" s="3"/>
      <c r="D481" s="3"/>
      <c r="E481" s="3"/>
      <c r="F481" s="3"/>
      <c r="G481" s="3"/>
      <c r="H481" s="6" t="str">
        <f t="shared" si="14"/>
        <v/>
      </c>
      <c r="I481" s="6" t="str">
        <f>IFERROR(VLOOKUP(D481,Factors!$F$4:$H$8,3,FALSE),"")</f>
        <v/>
      </c>
      <c r="J481" s="6" t="str">
        <f t="shared" si="15"/>
        <v/>
      </c>
    </row>
    <row r="482" spans="1:10">
      <c r="A482" s="3"/>
      <c r="B482" s="3"/>
      <c r="C482" s="3"/>
      <c r="D482" s="3"/>
      <c r="E482" s="3"/>
      <c r="F482" s="3"/>
      <c r="G482" s="3"/>
      <c r="H482" s="6" t="str">
        <f t="shared" si="14"/>
        <v/>
      </c>
      <c r="I482" s="6" t="str">
        <f>IFERROR(VLOOKUP(D482,Factors!$F$4:$H$8,3,FALSE),"")</f>
        <v/>
      </c>
      <c r="J482" s="6" t="str">
        <f t="shared" si="15"/>
        <v/>
      </c>
    </row>
    <row r="483" spans="1:10">
      <c r="A483" s="3"/>
      <c r="B483" s="3"/>
      <c r="C483" s="3"/>
      <c r="D483" s="3"/>
      <c r="E483" s="3"/>
      <c r="F483" s="3"/>
      <c r="G483" s="3"/>
      <c r="H483" s="6" t="str">
        <f t="shared" si="14"/>
        <v/>
      </c>
      <c r="I483" s="6" t="str">
        <f>IFERROR(VLOOKUP(D483,Factors!$F$4:$H$8,3,FALSE),"")</f>
        <v/>
      </c>
      <c r="J483" s="6" t="str">
        <f t="shared" si="15"/>
        <v/>
      </c>
    </row>
    <row r="484" spans="1:10">
      <c r="A484" s="3"/>
      <c r="B484" s="3"/>
      <c r="C484" s="3"/>
      <c r="D484" s="3"/>
      <c r="E484" s="3"/>
      <c r="F484" s="3"/>
      <c r="G484" s="3"/>
      <c r="H484" s="6" t="str">
        <f t="shared" si="14"/>
        <v/>
      </c>
      <c r="I484" s="6" t="str">
        <f>IFERROR(VLOOKUP(D484,Factors!$F$4:$H$8,3,FALSE),"")</f>
        <v/>
      </c>
      <c r="J484" s="6" t="str">
        <f t="shared" si="15"/>
        <v/>
      </c>
    </row>
    <row r="485" spans="1:10">
      <c r="A485" s="3"/>
      <c r="B485" s="3"/>
      <c r="C485" s="3"/>
      <c r="D485" s="3"/>
      <c r="E485" s="3"/>
      <c r="F485" s="3"/>
      <c r="G485" s="3"/>
      <c r="H485" s="6" t="str">
        <f t="shared" si="14"/>
        <v/>
      </c>
      <c r="I485" s="6" t="str">
        <f>IFERROR(VLOOKUP(D485,Factors!$F$4:$H$8,3,FALSE),"")</f>
        <v/>
      </c>
      <c r="J485" s="6" t="str">
        <f t="shared" si="15"/>
        <v/>
      </c>
    </row>
    <row r="486" spans="1:10">
      <c r="A486" s="3"/>
      <c r="B486" s="3"/>
      <c r="C486" s="3"/>
      <c r="D486" s="3"/>
      <c r="E486" s="3"/>
      <c r="F486" s="3"/>
      <c r="G486" s="3"/>
      <c r="H486" s="6" t="str">
        <f t="shared" si="14"/>
        <v/>
      </c>
      <c r="I486" s="6" t="str">
        <f>IFERROR(VLOOKUP(D486,Factors!$F$4:$H$8,3,FALSE),"")</f>
        <v/>
      </c>
      <c r="J486" s="6" t="str">
        <f t="shared" si="15"/>
        <v/>
      </c>
    </row>
    <row r="487" spans="1:10">
      <c r="A487" s="3"/>
      <c r="B487" s="3"/>
      <c r="C487" s="3"/>
      <c r="D487" s="3"/>
      <c r="E487" s="3"/>
      <c r="F487" s="3"/>
      <c r="G487" s="3"/>
      <c r="H487" s="6" t="str">
        <f t="shared" si="14"/>
        <v/>
      </c>
      <c r="I487" s="6" t="str">
        <f>IFERROR(VLOOKUP(D487,Factors!$F$4:$H$8,3,FALSE),"")</f>
        <v/>
      </c>
      <c r="J487" s="6" t="str">
        <f t="shared" si="15"/>
        <v/>
      </c>
    </row>
    <row r="488" spans="1:10">
      <c r="A488" s="3"/>
      <c r="B488" s="3"/>
      <c r="C488" s="3"/>
      <c r="D488" s="3"/>
      <c r="E488" s="3"/>
      <c r="F488" s="3"/>
      <c r="G488" s="3"/>
      <c r="H488" s="6" t="str">
        <f t="shared" si="14"/>
        <v/>
      </c>
      <c r="I488" s="6" t="str">
        <f>IFERROR(VLOOKUP(D488,Factors!$F$4:$H$8,3,FALSE),"")</f>
        <v/>
      </c>
      <c r="J488" s="6" t="str">
        <f t="shared" si="15"/>
        <v/>
      </c>
    </row>
    <row r="489" spans="1:10">
      <c r="A489" s="3"/>
      <c r="B489" s="3"/>
      <c r="C489" s="3"/>
      <c r="D489" s="3"/>
      <c r="E489" s="3"/>
      <c r="F489" s="3"/>
      <c r="G489" s="3"/>
      <c r="H489" s="6" t="str">
        <f t="shared" si="14"/>
        <v/>
      </c>
      <c r="I489" s="6" t="str">
        <f>IFERROR(VLOOKUP(D489,Factors!$F$4:$H$8,3,FALSE),"")</f>
        <v/>
      </c>
      <c r="J489" s="6" t="str">
        <f t="shared" si="15"/>
        <v/>
      </c>
    </row>
    <row r="490" spans="1:10">
      <c r="A490" s="3"/>
      <c r="B490" s="3"/>
      <c r="C490" s="3"/>
      <c r="D490" s="3"/>
      <c r="E490" s="3"/>
      <c r="F490" s="3"/>
      <c r="G490" s="3"/>
      <c r="H490" s="6" t="str">
        <f t="shared" si="14"/>
        <v/>
      </c>
      <c r="I490" s="6" t="str">
        <f>IFERROR(VLOOKUP(D490,Factors!$F$4:$H$8,3,FALSE),"")</f>
        <v/>
      </c>
      <c r="J490" s="6" t="str">
        <f t="shared" si="15"/>
        <v/>
      </c>
    </row>
    <row r="491" spans="1:10">
      <c r="A491" s="3"/>
      <c r="B491" s="3"/>
      <c r="C491" s="3"/>
      <c r="D491" s="3"/>
      <c r="E491" s="3"/>
      <c r="F491" s="3"/>
      <c r="G491" s="3"/>
      <c r="H491" s="6" t="str">
        <f t="shared" si="14"/>
        <v/>
      </c>
      <c r="I491" s="6" t="str">
        <f>IFERROR(VLOOKUP(D491,Factors!$F$4:$H$8,3,FALSE),"")</f>
        <v/>
      </c>
      <c r="J491" s="6" t="str">
        <f t="shared" si="15"/>
        <v/>
      </c>
    </row>
    <row r="492" spans="1:10">
      <c r="A492" s="3"/>
      <c r="B492" s="3"/>
      <c r="C492" s="3"/>
      <c r="D492" s="3"/>
      <c r="E492" s="3"/>
      <c r="F492" s="3"/>
      <c r="G492" s="3"/>
      <c r="H492" s="6" t="str">
        <f t="shared" si="14"/>
        <v/>
      </c>
      <c r="I492" s="6" t="str">
        <f>IFERROR(VLOOKUP(D492,Factors!$F$4:$H$8,3,FALSE),"")</f>
        <v/>
      </c>
      <c r="J492" s="6" t="str">
        <f t="shared" si="15"/>
        <v/>
      </c>
    </row>
    <row r="493" spans="1:10">
      <c r="A493" s="3"/>
      <c r="B493" s="3"/>
      <c r="C493" s="3"/>
      <c r="D493" s="3"/>
      <c r="E493" s="3"/>
      <c r="F493" s="3"/>
      <c r="G493" s="3"/>
      <c r="H493" s="6" t="str">
        <f t="shared" si="14"/>
        <v/>
      </c>
      <c r="I493" s="6" t="str">
        <f>IFERROR(VLOOKUP(D493,Factors!$F$4:$H$8,3,FALSE),"")</f>
        <v/>
      </c>
      <c r="J493" s="6" t="str">
        <f t="shared" si="15"/>
        <v/>
      </c>
    </row>
    <row r="494" spans="1:10">
      <c r="A494" s="3"/>
      <c r="B494" s="3"/>
      <c r="C494" s="3"/>
      <c r="D494" s="3"/>
      <c r="E494" s="3"/>
      <c r="F494" s="3"/>
      <c r="G494" s="3"/>
      <c r="H494" s="6" t="str">
        <f t="shared" si="14"/>
        <v/>
      </c>
      <c r="I494" s="6" t="str">
        <f>IFERROR(VLOOKUP(D494,Factors!$F$4:$H$8,3,FALSE),"")</f>
        <v/>
      </c>
      <c r="J494" s="6" t="str">
        <f t="shared" si="15"/>
        <v/>
      </c>
    </row>
    <row r="495" spans="1:10">
      <c r="A495" s="3"/>
      <c r="B495" s="3"/>
      <c r="C495" s="3"/>
      <c r="D495" s="3"/>
      <c r="E495" s="3"/>
      <c r="F495" s="3"/>
      <c r="G495" s="3"/>
      <c r="H495" s="6" t="str">
        <f t="shared" si="14"/>
        <v/>
      </c>
      <c r="I495" s="6" t="str">
        <f>IFERROR(VLOOKUP(D495,Factors!$F$4:$H$8,3,FALSE),"")</f>
        <v/>
      </c>
      <c r="J495" s="6" t="str">
        <f t="shared" si="15"/>
        <v/>
      </c>
    </row>
    <row r="496" spans="1:10">
      <c r="A496" s="3"/>
      <c r="B496" s="3"/>
      <c r="C496" s="3"/>
      <c r="D496" s="3"/>
      <c r="E496" s="3"/>
      <c r="F496" s="3"/>
      <c r="G496" s="3"/>
      <c r="H496" s="6" t="str">
        <f t="shared" si="14"/>
        <v/>
      </c>
      <c r="I496" s="6" t="str">
        <f>IFERROR(VLOOKUP(D496,Factors!$F$4:$H$8,3,FALSE),"")</f>
        <v/>
      </c>
      <c r="J496" s="6" t="str">
        <f t="shared" si="15"/>
        <v/>
      </c>
    </row>
    <row r="497" spans="1:10">
      <c r="A497" s="3"/>
      <c r="B497" s="3"/>
      <c r="C497" s="3"/>
      <c r="D497" s="3"/>
      <c r="E497" s="3"/>
      <c r="F497" s="3"/>
      <c r="G497" s="3"/>
      <c r="H497" s="6" t="str">
        <f t="shared" si="14"/>
        <v/>
      </c>
      <c r="I497" s="6" t="str">
        <f>IFERROR(VLOOKUP(D497,Factors!$F$4:$H$8,3,FALSE),"")</f>
        <v/>
      </c>
      <c r="J497" s="6" t="str">
        <f t="shared" si="15"/>
        <v/>
      </c>
    </row>
    <row r="498" spans="1:10">
      <c r="A498" s="3"/>
      <c r="B498" s="3"/>
      <c r="C498" s="3"/>
      <c r="D498" s="3"/>
      <c r="E498" s="3"/>
      <c r="F498" s="3"/>
      <c r="G498" s="3"/>
      <c r="H498" s="6" t="str">
        <f t="shared" si="14"/>
        <v/>
      </c>
      <c r="I498" s="6" t="str">
        <f>IFERROR(VLOOKUP(D498,Factors!$F$4:$H$8,3,FALSE),"")</f>
        <v/>
      </c>
      <c r="J498" s="6" t="str">
        <f t="shared" si="15"/>
        <v/>
      </c>
    </row>
    <row r="499" spans="1:10">
      <c r="A499" s="3"/>
      <c r="B499" s="3"/>
      <c r="C499" s="3"/>
      <c r="D499" s="3"/>
      <c r="E499" s="3"/>
      <c r="F499" s="3"/>
      <c r="G499" s="3"/>
      <c r="H499" s="6" t="str">
        <f t="shared" si="14"/>
        <v/>
      </c>
      <c r="I499" s="6" t="str">
        <f>IFERROR(VLOOKUP(D499,Factors!$F$4:$H$8,3,FALSE),"")</f>
        <v/>
      </c>
      <c r="J499" s="6" t="str">
        <f t="shared" si="15"/>
        <v/>
      </c>
    </row>
    <row r="500" spans="1:10">
      <c r="A500" s="3"/>
      <c r="B500" s="3"/>
      <c r="C500" s="3"/>
      <c r="D500" s="3"/>
      <c r="E500" s="3"/>
      <c r="F500" s="3"/>
      <c r="G500" s="3"/>
      <c r="H500" s="6" t="str">
        <f t="shared" si="14"/>
        <v/>
      </c>
      <c r="I500" s="6" t="str">
        <f>IFERROR(VLOOKUP(D500,Factors!$F$4:$H$8,3,FALSE),"")</f>
        <v/>
      </c>
      <c r="J500" s="6" t="str">
        <f t="shared" si="15"/>
        <v/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300-000000000000}">
          <x14:formula1>
            <xm:f>Factors!$F$4:$F$8</xm:f>
          </x14:formula1>
          <xm:sqref>D2:D500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00"/>
  <sheetViews>
    <sheetView workbookViewId="0"/>
  </sheetViews>
  <sheetFormatPr defaultColWidth="8.875" defaultRowHeight="14.1"/>
  <cols>
    <col min="1" max="1" width="12" customWidth="1"/>
    <col min="2" max="2" width="14" customWidth="1"/>
    <col min="3" max="3" width="18" customWidth="1"/>
    <col min="4" max="4" width="30" customWidth="1"/>
    <col min="5" max="5" width="24" customWidth="1"/>
    <col min="6" max="7" width="12" customWidth="1"/>
    <col min="8" max="8" width="20" customWidth="1"/>
    <col min="9" max="9" width="18" customWidth="1"/>
    <col min="10" max="10" width="36" customWidth="1"/>
  </cols>
  <sheetData>
    <row r="1" spans="1:10" ht="39.950000000000003" customHeight="1">
      <c r="A1" s="13" t="s">
        <v>101</v>
      </c>
      <c r="B1" s="32" t="s">
        <v>54</v>
      </c>
      <c r="C1" s="13" t="s">
        <v>102</v>
      </c>
      <c r="D1" s="13" t="s">
        <v>103</v>
      </c>
      <c r="E1" s="13" t="s">
        <v>104</v>
      </c>
      <c r="F1" s="24" t="s">
        <v>105</v>
      </c>
      <c r="G1" s="24" t="s">
        <v>106</v>
      </c>
      <c r="H1" s="24" t="s">
        <v>107</v>
      </c>
      <c r="I1" s="24" t="s">
        <v>69</v>
      </c>
      <c r="J1" s="13" t="s">
        <v>108</v>
      </c>
    </row>
    <row r="2" spans="1:10">
      <c r="A2" s="3" t="s">
        <v>109</v>
      </c>
      <c r="B2" s="3">
        <v>46063</v>
      </c>
      <c r="C2" s="3" t="s">
        <v>110</v>
      </c>
      <c r="D2" s="3" t="s">
        <v>111</v>
      </c>
      <c r="E2" s="3" t="s">
        <v>112</v>
      </c>
      <c r="F2" s="3">
        <v>250</v>
      </c>
      <c r="G2" s="3" t="s">
        <v>113</v>
      </c>
      <c r="H2" s="6">
        <f>IFERROR(VLOOKUP(E2,Factors!$A$17:$D$25,4,FALSE),"")</f>
        <v>0.9</v>
      </c>
      <c r="I2" s="6">
        <f t="shared" ref="I2:I65" si="0">IF(OR(F2="",H2=""),"",F2*H2)</f>
        <v>225</v>
      </c>
    </row>
    <row r="3" spans="1:10">
      <c r="A3" s="3" t="s">
        <v>114</v>
      </c>
      <c r="B3" s="3">
        <v>46063</v>
      </c>
      <c r="C3" s="3" t="s">
        <v>115</v>
      </c>
      <c r="D3" s="3" t="s">
        <v>116</v>
      </c>
      <c r="E3" s="3" t="s">
        <v>117</v>
      </c>
      <c r="F3" s="3">
        <v>1200</v>
      </c>
      <c r="G3" s="3" t="s">
        <v>118</v>
      </c>
      <c r="H3" s="6">
        <f>IFERROR(VLOOKUP(E3,Factors!$A$17:$D$25,4,FALSE),"")</f>
        <v>0.20699999999999999</v>
      </c>
      <c r="I3" s="6">
        <f t="shared" si="0"/>
        <v>248.39999999999998</v>
      </c>
    </row>
    <row r="4" spans="1:10">
      <c r="A4" s="3" t="s">
        <v>119</v>
      </c>
      <c r="B4" s="3">
        <v>46064</v>
      </c>
      <c r="C4" s="3" t="s">
        <v>120</v>
      </c>
      <c r="D4" s="3" t="s">
        <v>121</v>
      </c>
      <c r="E4" s="3" t="s">
        <v>122</v>
      </c>
      <c r="F4" s="3">
        <v>80</v>
      </c>
      <c r="G4" s="3" t="s">
        <v>123</v>
      </c>
      <c r="H4" s="6">
        <f>IFERROR(VLOOKUP(E4,Factors!$A$17:$D$25,4,FALSE),"")</f>
        <v>2.1000000000000001E-2</v>
      </c>
      <c r="I4" s="6">
        <f t="shared" si="0"/>
        <v>1.6800000000000002</v>
      </c>
    </row>
    <row r="5" spans="1:10">
      <c r="A5" s="3"/>
      <c r="B5" s="3"/>
      <c r="C5" s="3"/>
      <c r="D5" s="3"/>
      <c r="E5" s="3"/>
      <c r="F5" s="3"/>
      <c r="G5" s="3"/>
      <c r="H5" s="6" t="str">
        <f>IFERROR(VLOOKUP(E5,Factors!$A$17:$D$25,4,FALSE),"")</f>
        <v/>
      </c>
      <c r="I5" s="6" t="str">
        <f t="shared" si="0"/>
        <v/>
      </c>
    </row>
    <row r="6" spans="1:10">
      <c r="A6" s="3"/>
      <c r="B6" s="3"/>
      <c r="C6" s="3"/>
      <c r="D6" s="3"/>
      <c r="E6" s="3"/>
      <c r="F6" s="3"/>
      <c r="G6" s="3"/>
      <c r="H6" s="6" t="str">
        <f>IFERROR(VLOOKUP(E6,Factors!$A$17:$D$25,4,FALSE),"")</f>
        <v/>
      </c>
      <c r="I6" s="6" t="str">
        <f t="shared" si="0"/>
        <v/>
      </c>
    </row>
    <row r="7" spans="1:10">
      <c r="A7" s="3"/>
      <c r="B7" s="3"/>
      <c r="C7" s="3"/>
      <c r="D7" s="3"/>
      <c r="E7" s="3"/>
      <c r="F7" s="3"/>
      <c r="G7" s="3"/>
      <c r="H7" s="6" t="str">
        <f>IFERROR(VLOOKUP(E7,Factors!$A$17:$D$25,4,FALSE),"")</f>
        <v/>
      </c>
      <c r="I7" s="6" t="str">
        <f t="shared" si="0"/>
        <v/>
      </c>
    </row>
    <row r="8" spans="1:10">
      <c r="A8" s="3"/>
      <c r="B8" s="3"/>
      <c r="C8" s="3"/>
      <c r="D8" s="3"/>
      <c r="E8" s="3"/>
      <c r="F8" s="3"/>
      <c r="G8" s="3"/>
      <c r="H8" s="6" t="str">
        <f>IFERROR(VLOOKUP(E8,Factors!$A$17:$D$25,4,FALSE),"")</f>
        <v/>
      </c>
      <c r="I8" s="6" t="str">
        <f t="shared" si="0"/>
        <v/>
      </c>
    </row>
    <row r="9" spans="1:10">
      <c r="A9" s="3"/>
      <c r="B9" s="3"/>
      <c r="C9" s="3"/>
      <c r="D9" s="3"/>
      <c r="E9" s="3"/>
      <c r="F9" s="3"/>
      <c r="G9" s="3"/>
      <c r="H9" s="6" t="str">
        <f>IFERROR(VLOOKUP(E9,Factors!$A$17:$D$25,4,FALSE),"")</f>
        <v/>
      </c>
      <c r="I9" s="6" t="str">
        <f t="shared" si="0"/>
        <v/>
      </c>
    </row>
    <row r="10" spans="1:10">
      <c r="A10" s="3"/>
      <c r="B10" s="3"/>
      <c r="C10" s="3"/>
      <c r="D10" s="3"/>
      <c r="E10" s="3"/>
      <c r="F10" s="3"/>
      <c r="G10" s="3"/>
      <c r="H10" s="6" t="str">
        <f>IFERROR(VLOOKUP(E10,Factors!$A$17:$D$25,4,FALSE),"")</f>
        <v/>
      </c>
      <c r="I10" s="6" t="str">
        <f t="shared" si="0"/>
        <v/>
      </c>
    </row>
    <row r="11" spans="1:10">
      <c r="A11" s="3"/>
      <c r="B11" s="3"/>
      <c r="C11" s="3"/>
      <c r="D11" s="3"/>
      <c r="E11" s="3"/>
      <c r="F11" s="3"/>
      <c r="G11" s="3"/>
      <c r="H11" s="6" t="str">
        <f>IFERROR(VLOOKUP(E11,Factors!$A$17:$D$25,4,FALSE),"")</f>
        <v/>
      </c>
      <c r="I11" s="6" t="str">
        <f t="shared" si="0"/>
        <v/>
      </c>
    </row>
    <row r="12" spans="1:10">
      <c r="A12" s="3"/>
      <c r="B12" s="3"/>
      <c r="C12" s="3"/>
      <c r="D12" s="3"/>
      <c r="E12" s="3"/>
      <c r="F12" s="3"/>
      <c r="G12" s="3"/>
      <c r="H12" s="6" t="str">
        <f>IFERROR(VLOOKUP(E12,Factors!$A$17:$D$25,4,FALSE),"")</f>
        <v/>
      </c>
      <c r="I12" s="6" t="str">
        <f t="shared" si="0"/>
        <v/>
      </c>
    </row>
    <row r="13" spans="1:10">
      <c r="A13" s="3"/>
      <c r="B13" s="3"/>
      <c r="C13" s="3"/>
      <c r="D13" s="3"/>
      <c r="E13" s="3"/>
      <c r="F13" s="3"/>
      <c r="G13" s="3"/>
      <c r="H13" s="6" t="str">
        <f>IFERROR(VLOOKUP(E13,Factors!$A$17:$D$25,4,FALSE),"")</f>
        <v/>
      </c>
      <c r="I13" s="6" t="str">
        <f t="shared" si="0"/>
        <v/>
      </c>
    </row>
    <row r="14" spans="1:10">
      <c r="A14" s="3"/>
      <c r="B14" s="3"/>
      <c r="C14" s="3"/>
      <c r="D14" s="3"/>
      <c r="E14" s="3"/>
      <c r="F14" s="3"/>
      <c r="G14" s="3"/>
      <c r="H14" s="6" t="str">
        <f>IFERROR(VLOOKUP(E14,Factors!$A$17:$D$25,4,FALSE),"")</f>
        <v/>
      </c>
      <c r="I14" s="6" t="str">
        <f t="shared" si="0"/>
        <v/>
      </c>
    </row>
    <row r="15" spans="1:10">
      <c r="A15" s="3"/>
      <c r="B15" s="3"/>
      <c r="C15" s="3"/>
      <c r="D15" s="3"/>
      <c r="E15" s="3"/>
      <c r="F15" s="3"/>
      <c r="G15" s="3"/>
      <c r="H15" s="6" t="str">
        <f>IFERROR(VLOOKUP(E15,Factors!$A$17:$D$25,4,FALSE),"")</f>
        <v/>
      </c>
      <c r="I15" s="6" t="str">
        <f t="shared" si="0"/>
        <v/>
      </c>
    </row>
    <row r="16" spans="1:10">
      <c r="A16" s="3"/>
      <c r="B16" s="3"/>
      <c r="C16" s="3"/>
      <c r="D16" s="3"/>
      <c r="E16" s="3"/>
      <c r="F16" s="3"/>
      <c r="G16" s="3"/>
      <c r="H16" s="6" t="str">
        <f>IFERROR(VLOOKUP(E16,Factors!$A$17:$D$25,4,FALSE),"")</f>
        <v/>
      </c>
      <c r="I16" s="6" t="str">
        <f t="shared" si="0"/>
        <v/>
      </c>
    </row>
    <row r="17" spans="1:9">
      <c r="A17" s="3"/>
      <c r="B17" s="3"/>
      <c r="C17" s="3"/>
      <c r="D17" s="3"/>
      <c r="E17" s="3"/>
      <c r="F17" s="3"/>
      <c r="G17" s="3"/>
      <c r="H17" s="6" t="str">
        <f>IFERROR(VLOOKUP(E17,Factors!$A$17:$D$25,4,FALSE),"")</f>
        <v/>
      </c>
      <c r="I17" s="6" t="str">
        <f t="shared" si="0"/>
        <v/>
      </c>
    </row>
    <row r="18" spans="1:9">
      <c r="A18" s="3"/>
      <c r="B18" s="3"/>
      <c r="C18" s="3"/>
      <c r="D18" s="3"/>
      <c r="E18" s="3"/>
      <c r="F18" s="3"/>
      <c r="G18" s="3"/>
      <c r="H18" s="6" t="str">
        <f>IFERROR(VLOOKUP(E18,Factors!$A$17:$D$25,4,FALSE),"")</f>
        <v/>
      </c>
      <c r="I18" s="6" t="str">
        <f t="shared" si="0"/>
        <v/>
      </c>
    </row>
    <row r="19" spans="1:9">
      <c r="A19" s="3"/>
      <c r="B19" s="3"/>
      <c r="C19" s="3"/>
      <c r="D19" s="3"/>
      <c r="E19" s="3"/>
      <c r="F19" s="3"/>
      <c r="G19" s="3"/>
      <c r="H19" s="6" t="str">
        <f>IFERROR(VLOOKUP(E19,Factors!$A$17:$D$25,4,FALSE),"")</f>
        <v/>
      </c>
      <c r="I19" s="6" t="str">
        <f t="shared" si="0"/>
        <v/>
      </c>
    </row>
    <row r="20" spans="1:9">
      <c r="A20" s="3"/>
      <c r="B20" s="3"/>
      <c r="C20" s="3"/>
      <c r="D20" s="3"/>
      <c r="E20" s="3"/>
      <c r="F20" s="3"/>
      <c r="G20" s="3"/>
      <c r="H20" s="6" t="str">
        <f>IFERROR(VLOOKUP(E20,Factors!$A$17:$D$25,4,FALSE),"")</f>
        <v/>
      </c>
      <c r="I20" s="6" t="str">
        <f t="shared" si="0"/>
        <v/>
      </c>
    </row>
    <row r="21" spans="1:9">
      <c r="A21" s="3"/>
      <c r="B21" s="3"/>
      <c r="C21" s="3"/>
      <c r="D21" s="3"/>
      <c r="E21" s="3"/>
      <c r="F21" s="3"/>
      <c r="G21" s="3"/>
      <c r="H21" s="6" t="str">
        <f>IFERROR(VLOOKUP(E21,Factors!$A$17:$D$25,4,FALSE),"")</f>
        <v/>
      </c>
      <c r="I21" s="6" t="str">
        <f t="shared" si="0"/>
        <v/>
      </c>
    </row>
    <row r="22" spans="1:9">
      <c r="A22" s="3"/>
      <c r="B22" s="3"/>
      <c r="C22" s="3"/>
      <c r="D22" s="3"/>
      <c r="E22" s="3"/>
      <c r="F22" s="3"/>
      <c r="G22" s="3"/>
      <c r="H22" s="6" t="str">
        <f>IFERROR(VLOOKUP(E22,Factors!$A$17:$D$25,4,FALSE),"")</f>
        <v/>
      </c>
      <c r="I22" s="6" t="str">
        <f t="shared" si="0"/>
        <v/>
      </c>
    </row>
    <row r="23" spans="1:9">
      <c r="A23" s="3"/>
      <c r="B23" s="3"/>
      <c r="C23" s="3"/>
      <c r="D23" s="3"/>
      <c r="E23" s="3"/>
      <c r="F23" s="3"/>
      <c r="G23" s="3"/>
      <c r="H23" s="6" t="str">
        <f>IFERROR(VLOOKUP(E23,Factors!$A$17:$D$25,4,FALSE),"")</f>
        <v/>
      </c>
      <c r="I23" s="6" t="str">
        <f t="shared" si="0"/>
        <v/>
      </c>
    </row>
    <row r="24" spans="1:9">
      <c r="A24" s="3"/>
      <c r="B24" s="3"/>
      <c r="C24" s="3"/>
      <c r="D24" s="3"/>
      <c r="E24" s="3"/>
      <c r="F24" s="3"/>
      <c r="G24" s="3"/>
      <c r="H24" s="6" t="str">
        <f>IFERROR(VLOOKUP(E24,Factors!$A$17:$D$25,4,FALSE),"")</f>
        <v/>
      </c>
      <c r="I24" s="6" t="str">
        <f t="shared" si="0"/>
        <v/>
      </c>
    </row>
    <row r="25" spans="1:9">
      <c r="A25" s="3"/>
      <c r="B25" s="3"/>
      <c r="C25" s="3"/>
      <c r="D25" s="3"/>
      <c r="E25" s="3"/>
      <c r="F25" s="3"/>
      <c r="G25" s="3"/>
      <c r="H25" s="6" t="str">
        <f>IFERROR(VLOOKUP(E25,Factors!$A$17:$D$25,4,FALSE),"")</f>
        <v/>
      </c>
      <c r="I25" s="6" t="str">
        <f t="shared" si="0"/>
        <v/>
      </c>
    </row>
    <row r="26" spans="1:9">
      <c r="A26" s="3"/>
      <c r="B26" s="3"/>
      <c r="C26" s="3"/>
      <c r="D26" s="3"/>
      <c r="E26" s="3"/>
      <c r="F26" s="3"/>
      <c r="G26" s="3"/>
      <c r="H26" s="6" t="str">
        <f>IFERROR(VLOOKUP(E26,Factors!$A$17:$D$25,4,FALSE),"")</f>
        <v/>
      </c>
      <c r="I26" s="6" t="str">
        <f t="shared" si="0"/>
        <v/>
      </c>
    </row>
    <row r="27" spans="1:9">
      <c r="A27" s="3"/>
      <c r="B27" s="3"/>
      <c r="C27" s="3"/>
      <c r="D27" s="3"/>
      <c r="E27" s="3"/>
      <c r="F27" s="3"/>
      <c r="G27" s="3"/>
      <c r="H27" s="6" t="str">
        <f>IFERROR(VLOOKUP(E27,Factors!$A$17:$D$25,4,FALSE),"")</f>
        <v/>
      </c>
      <c r="I27" s="6" t="str">
        <f t="shared" si="0"/>
        <v/>
      </c>
    </row>
    <row r="28" spans="1:9">
      <c r="A28" s="3"/>
      <c r="B28" s="3"/>
      <c r="C28" s="3"/>
      <c r="D28" s="3"/>
      <c r="E28" s="3"/>
      <c r="F28" s="3"/>
      <c r="G28" s="3"/>
      <c r="H28" s="6" t="str">
        <f>IFERROR(VLOOKUP(E28,Factors!$A$17:$D$25,4,FALSE),"")</f>
        <v/>
      </c>
      <c r="I28" s="6" t="str">
        <f t="shared" si="0"/>
        <v/>
      </c>
    </row>
    <row r="29" spans="1:9">
      <c r="A29" s="3"/>
      <c r="B29" s="3"/>
      <c r="C29" s="3"/>
      <c r="D29" s="3"/>
      <c r="E29" s="3"/>
      <c r="F29" s="3"/>
      <c r="G29" s="3"/>
      <c r="H29" s="6" t="str">
        <f>IFERROR(VLOOKUP(E29,Factors!$A$17:$D$25,4,FALSE),"")</f>
        <v/>
      </c>
      <c r="I29" s="6" t="str">
        <f t="shared" si="0"/>
        <v/>
      </c>
    </row>
    <row r="30" spans="1:9">
      <c r="A30" s="3"/>
      <c r="B30" s="3"/>
      <c r="C30" s="3"/>
      <c r="D30" s="3"/>
      <c r="E30" s="3"/>
      <c r="F30" s="3"/>
      <c r="G30" s="3"/>
      <c r="H30" s="6" t="str">
        <f>IFERROR(VLOOKUP(E30,Factors!$A$17:$D$25,4,FALSE),"")</f>
        <v/>
      </c>
      <c r="I30" s="6" t="str">
        <f t="shared" si="0"/>
        <v/>
      </c>
    </row>
    <row r="31" spans="1:9">
      <c r="A31" s="3"/>
      <c r="B31" s="3"/>
      <c r="C31" s="3"/>
      <c r="D31" s="3"/>
      <c r="E31" s="3"/>
      <c r="F31" s="3"/>
      <c r="G31" s="3"/>
      <c r="H31" s="6" t="str">
        <f>IFERROR(VLOOKUP(E31,Factors!$A$17:$D$25,4,FALSE),"")</f>
        <v/>
      </c>
      <c r="I31" s="6" t="str">
        <f t="shared" si="0"/>
        <v/>
      </c>
    </row>
    <row r="32" spans="1:9">
      <c r="A32" s="3"/>
      <c r="B32" s="3"/>
      <c r="C32" s="3"/>
      <c r="D32" s="3"/>
      <c r="E32" s="3"/>
      <c r="F32" s="3"/>
      <c r="G32" s="3"/>
      <c r="H32" s="6" t="str">
        <f>IFERROR(VLOOKUP(E32,Factors!$A$17:$D$25,4,FALSE),"")</f>
        <v/>
      </c>
      <c r="I32" s="6" t="str">
        <f t="shared" si="0"/>
        <v/>
      </c>
    </row>
    <row r="33" spans="1:9">
      <c r="A33" s="3"/>
      <c r="B33" s="3"/>
      <c r="C33" s="3"/>
      <c r="D33" s="3"/>
      <c r="E33" s="3"/>
      <c r="F33" s="3"/>
      <c r="G33" s="3"/>
      <c r="H33" s="6" t="str">
        <f>IFERROR(VLOOKUP(E33,Factors!$A$17:$D$25,4,FALSE),"")</f>
        <v/>
      </c>
      <c r="I33" s="6" t="str">
        <f t="shared" si="0"/>
        <v/>
      </c>
    </row>
    <row r="34" spans="1:9">
      <c r="A34" s="3"/>
      <c r="B34" s="3"/>
      <c r="C34" s="3"/>
      <c r="D34" s="3"/>
      <c r="E34" s="3"/>
      <c r="F34" s="3"/>
      <c r="G34" s="3"/>
      <c r="H34" s="6" t="str">
        <f>IFERROR(VLOOKUP(E34,Factors!$A$17:$D$25,4,FALSE),"")</f>
        <v/>
      </c>
      <c r="I34" s="6" t="str">
        <f t="shared" si="0"/>
        <v/>
      </c>
    </row>
    <row r="35" spans="1:9">
      <c r="A35" s="3"/>
      <c r="B35" s="3"/>
      <c r="C35" s="3"/>
      <c r="D35" s="3"/>
      <c r="E35" s="3"/>
      <c r="F35" s="3"/>
      <c r="G35" s="3"/>
      <c r="H35" s="6" t="str">
        <f>IFERROR(VLOOKUP(E35,Factors!$A$17:$D$25,4,FALSE),"")</f>
        <v/>
      </c>
      <c r="I35" s="6" t="str">
        <f t="shared" si="0"/>
        <v/>
      </c>
    </row>
    <row r="36" spans="1:9">
      <c r="A36" s="3"/>
      <c r="B36" s="3"/>
      <c r="C36" s="3"/>
      <c r="D36" s="3"/>
      <c r="E36" s="3"/>
      <c r="F36" s="3"/>
      <c r="G36" s="3"/>
      <c r="H36" s="6" t="str">
        <f>IFERROR(VLOOKUP(E36,Factors!$A$17:$D$25,4,FALSE),"")</f>
        <v/>
      </c>
      <c r="I36" s="6" t="str">
        <f t="shared" si="0"/>
        <v/>
      </c>
    </row>
    <row r="37" spans="1:9">
      <c r="A37" s="3"/>
      <c r="B37" s="3"/>
      <c r="C37" s="3"/>
      <c r="D37" s="3"/>
      <c r="E37" s="3"/>
      <c r="F37" s="3"/>
      <c r="G37" s="3"/>
      <c r="H37" s="6" t="str">
        <f>IFERROR(VLOOKUP(E37,Factors!$A$17:$D$25,4,FALSE),"")</f>
        <v/>
      </c>
      <c r="I37" s="6" t="str">
        <f t="shared" si="0"/>
        <v/>
      </c>
    </row>
    <row r="38" spans="1:9">
      <c r="A38" s="3"/>
      <c r="B38" s="3"/>
      <c r="C38" s="3"/>
      <c r="D38" s="3"/>
      <c r="E38" s="3"/>
      <c r="F38" s="3"/>
      <c r="G38" s="3"/>
      <c r="H38" s="6" t="str">
        <f>IFERROR(VLOOKUP(E38,Factors!$A$17:$D$25,4,FALSE),"")</f>
        <v/>
      </c>
      <c r="I38" s="6" t="str">
        <f t="shared" si="0"/>
        <v/>
      </c>
    </row>
    <row r="39" spans="1:9">
      <c r="A39" s="3"/>
      <c r="B39" s="3"/>
      <c r="C39" s="3"/>
      <c r="D39" s="3"/>
      <c r="E39" s="3"/>
      <c r="F39" s="3"/>
      <c r="G39" s="3"/>
      <c r="H39" s="6" t="str">
        <f>IFERROR(VLOOKUP(E39,Factors!$A$17:$D$25,4,FALSE),"")</f>
        <v/>
      </c>
      <c r="I39" s="6" t="str">
        <f t="shared" si="0"/>
        <v/>
      </c>
    </row>
    <row r="40" spans="1:9">
      <c r="A40" s="3"/>
      <c r="B40" s="3"/>
      <c r="C40" s="3"/>
      <c r="D40" s="3"/>
      <c r="E40" s="3"/>
      <c r="F40" s="3"/>
      <c r="G40" s="3"/>
      <c r="H40" s="6" t="str">
        <f>IFERROR(VLOOKUP(E40,Factors!$A$17:$D$25,4,FALSE),"")</f>
        <v/>
      </c>
      <c r="I40" s="6" t="str">
        <f t="shared" si="0"/>
        <v/>
      </c>
    </row>
    <row r="41" spans="1:9">
      <c r="A41" s="3"/>
      <c r="B41" s="3"/>
      <c r="C41" s="3"/>
      <c r="D41" s="3"/>
      <c r="E41" s="3"/>
      <c r="F41" s="3"/>
      <c r="G41" s="3"/>
      <c r="H41" s="6" t="str">
        <f>IFERROR(VLOOKUP(E41,Factors!$A$17:$D$25,4,FALSE),"")</f>
        <v/>
      </c>
      <c r="I41" s="6" t="str">
        <f t="shared" si="0"/>
        <v/>
      </c>
    </row>
    <row r="42" spans="1:9">
      <c r="A42" s="3"/>
      <c r="B42" s="3"/>
      <c r="C42" s="3"/>
      <c r="D42" s="3"/>
      <c r="E42" s="3"/>
      <c r="F42" s="3"/>
      <c r="G42" s="3"/>
      <c r="H42" s="6" t="str">
        <f>IFERROR(VLOOKUP(E42,Factors!$A$17:$D$25,4,FALSE),"")</f>
        <v/>
      </c>
      <c r="I42" s="6" t="str">
        <f t="shared" si="0"/>
        <v/>
      </c>
    </row>
    <row r="43" spans="1:9">
      <c r="A43" s="3"/>
      <c r="B43" s="3"/>
      <c r="C43" s="3"/>
      <c r="D43" s="3"/>
      <c r="E43" s="3"/>
      <c r="F43" s="3"/>
      <c r="G43" s="3"/>
      <c r="H43" s="6" t="str">
        <f>IFERROR(VLOOKUP(E43,Factors!$A$17:$D$25,4,FALSE),"")</f>
        <v/>
      </c>
      <c r="I43" s="6" t="str">
        <f t="shared" si="0"/>
        <v/>
      </c>
    </row>
    <row r="44" spans="1:9">
      <c r="A44" s="3"/>
      <c r="B44" s="3"/>
      <c r="C44" s="3"/>
      <c r="D44" s="3"/>
      <c r="E44" s="3"/>
      <c r="F44" s="3"/>
      <c r="G44" s="3"/>
      <c r="H44" s="6" t="str">
        <f>IFERROR(VLOOKUP(E44,Factors!$A$17:$D$25,4,FALSE),"")</f>
        <v/>
      </c>
      <c r="I44" s="6" t="str">
        <f t="shared" si="0"/>
        <v/>
      </c>
    </row>
    <row r="45" spans="1:9">
      <c r="A45" s="3"/>
      <c r="B45" s="3"/>
      <c r="C45" s="3"/>
      <c r="D45" s="3"/>
      <c r="E45" s="3"/>
      <c r="F45" s="3"/>
      <c r="G45" s="3"/>
      <c r="H45" s="6" t="str">
        <f>IFERROR(VLOOKUP(E45,Factors!$A$17:$D$25,4,FALSE),"")</f>
        <v/>
      </c>
      <c r="I45" s="6" t="str">
        <f t="shared" si="0"/>
        <v/>
      </c>
    </row>
    <row r="46" spans="1:9">
      <c r="A46" s="3"/>
      <c r="B46" s="3"/>
      <c r="C46" s="3"/>
      <c r="D46" s="3"/>
      <c r="E46" s="3"/>
      <c r="F46" s="3"/>
      <c r="G46" s="3"/>
      <c r="H46" s="6" t="str">
        <f>IFERROR(VLOOKUP(E46,Factors!$A$17:$D$25,4,FALSE),"")</f>
        <v/>
      </c>
      <c r="I46" s="6" t="str">
        <f t="shared" si="0"/>
        <v/>
      </c>
    </row>
    <row r="47" spans="1:9">
      <c r="A47" s="3"/>
      <c r="B47" s="3"/>
      <c r="C47" s="3"/>
      <c r="D47" s="3"/>
      <c r="E47" s="3"/>
      <c r="F47" s="3"/>
      <c r="G47" s="3"/>
      <c r="H47" s="6" t="str">
        <f>IFERROR(VLOOKUP(E47,Factors!$A$17:$D$25,4,FALSE),"")</f>
        <v/>
      </c>
      <c r="I47" s="6" t="str">
        <f t="shared" si="0"/>
        <v/>
      </c>
    </row>
    <row r="48" spans="1:9">
      <c r="A48" s="3"/>
      <c r="B48" s="3"/>
      <c r="C48" s="3"/>
      <c r="D48" s="3"/>
      <c r="E48" s="3"/>
      <c r="F48" s="3"/>
      <c r="G48" s="3"/>
      <c r="H48" s="6" t="str">
        <f>IFERROR(VLOOKUP(E48,Factors!$A$17:$D$25,4,FALSE),"")</f>
        <v/>
      </c>
      <c r="I48" s="6" t="str">
        <f t="shared" si="0"/>
        <v/>
      </c>
    </row>
    <row r="49" spans="1:9">
      <c r="A49" s="3"/>
      <c r="B49" s="3"/>
      <c r="C49" s="3"/>
      <c r="D49" s="3"/>
      <c r="E49" s="3"/>
      <c r="F49" s="3"/>
      <c r="G49" s="3"/>
      <c r="H49" s="6" t="str">
        <f>IFERROR(VLOOKUP(E49,Factors!$A$17:$D$25,4,FALSE),"")</f>
        <v/>
      </c>
      <c r="I49" s="6" t="str">
        <f t="shared" si="0"/>
        <v/>
      </c>
    </row>
    <row r="50" spans="1:9">
      <c r="A50" s="3"/>
      <c r="B50" s="3"/>
      <c r="C50" s="3"/>
      <c r="D50" s="3"/>
      <c r="E50" s="3"/>
      <c r="F50" s="3"/>
      <c r="G50" s="3"/>
      <c r="H50" s="6" t="str">
        <f>IFERROR(VLOOKUP(E50,Factors!$A$17:$D$25,4,FALSE),"")</f>
        <v/>
      </c>
      <c r="I50" s="6" t="str">
        <f t="shared" si="0"/>
        <v/>
      </c>
    </row>
    <row r="51" spans="1:9">
      <c r="A51" s="3"/>
      <c r="B51" s="3"/>
      <c r="C51" s="3"/>
      <c r="D51" s="3"/>
      <c r="E51" s="3"/>
      <c r="F51" s="3"/>
      <c r="G51" s="3"/>
      <c r="H51" s="6" t="str">
        <f>IFERROR(VLOOKUP(E51,Factors!$A$17:$D$25,4,FALSE),"")</f>
        <v/>
      </c>
      <c r="I51" s="6" t="str">
        <f t="shared" si="0"/>
        <v/>
      </c>
    </row>
    <row r="52" spans="1:9">
      <c r="A52" s="3"/>
      <c r="B52" s="3"/>
      <c r="C52" s="3"/>
      <c r="D52" s="3"/>
      <c r="E52" s="3"/>
      <c r="F52" s="3"/>
      <c r="G52" s="3"/>
      <c r="H52" s="6" t="str">
        <f>IFERROR(VLOOKUP(E52,Factors!$A$17:$D$25,4,FALSE),"")</f>
        <v/>
      </c>
      <c r="I52" s="6" t="str">
        <f t="shared" si="0"/>
        <v/>
      </c>
    </row>
    <row r="53" spans="1:9">
      <c r="A53" s="3"/>
      <c r="B53" s="3"/>
      <c r="C53" s="3"/>
      <c r="D53" s="3"/>
      <c r="E53" s="3"/>
      <c r="F53" s="3"/>
      <c r="G53" s="3"/>
      <c r="H53" s="6" t="str">
        <f>IFERROR(VLOOKUP(E53,Factors!$A$17:$D$25,4,FALSE),"")</f>
        <v/>
      </c>
      <c r="I53" s="6" t="str">
        <f t="shared" si="0"/>
        <v/>
      </c>
    </row>
    <row r="54" spans="1:9">
      <c r="A54" s="3"/>
      <c r="B54" s="3"/>
      <c r="C54" s="3"/>
      <c r="D54" s="3"/>
      <c r="E54" s="3"/>
      <c r="F54" s="3"/>
      <c r="G54" s="3"/>
      <c r="H54" s="6" t="str">
        <f>IFERROR(VLOOKUP(E54,Factors!$A$17:$D$25,4,FALSE),"")</f>
        <v/>
      </c>
      <c r="I54" s="6" t="str">
        <f t="shared" si="0"/>
        <v/>
      </c>
    </row>
    <row r="55" spans="1:9">
      <c r="A55" s="3"/>
      <c r="B55" s="3"/>
      <c r="C55" s="3"/>
      <c r="D55" s="3"/>
      <c r="E55" s="3"/>
      <c r="F55" s="3"/>
      <c r="G55" s="3"/>
      <c r="H55" s="6" t="str">
        <f>IFERROR(VLOOKUP(E55,Factors!$A$17:$D$25,4,FALSE),"")</f>
        <v/>
      </c>
      <c r="I55" s="6" t="str">
        <f t="shared" si="0"/>
        <v/>
      </c>
    </row>
    <row r="56" spans="1:9">
      <c r="A56" s="3"/>
      <c r="B56" s="3"/>
      <c r="C56" s="3"/>
      <c r="D56" s="3"/>
      <c r="E56" s="3"/>
      <c r="F56" s="3"/>
      <c r="G56" s="3"/>
      <c r="H56" s="6" t="str">
        <f>IFERROR(VLOOKUP(E56,Factors!$A$17:$D$25,4,FALSE),"")</f>
        <v/>
      </c>
      <c r="I56" s="6" t="str">
        <f t="shared" si="0"/>
        <v/>
      </c>
    </row>
    <row r="57" spans="1:9">
      <c r="A57" s="3"/>
      <c r="B57" s="3"/>
      <c r="C57" s="3"/>
      <c r="D57" s="3"/>
      <c r="E57" s="3"/>
      <c r="F57" s="3"/>
      <c r="G57" s="3"/>
      <c r="H57" s="6" t="str">
        <f>IFERROR(VLOOKUP(E57,Factors!$A$17:$D$25,4,FALSE),"")</f>
        <v/>
      </c>
      <c r="I57" s="6" t="str">
        <f t="shared" si="0"/>
        <v/>
      </c>
    </row>
    <row r="58" spans="1:9">
      <c r="A58" s="3"/>
      <c r="B58" s="3"/>
      <c r="C58" s="3"/>
      <c r="D58" s="3"/>
      <c r="E58" s="3"/>
      <c r="F58" s="3"/>
      <c r="G58" s="3"/>
      <c r="H58" s="6" t="str">
        <f>IFERROR(VLOOKUP(E58,Factors!$A$17:$D$25,4,FALSE),"")</f>
        <v/>
      </c>
      <c r="I58" s="6" t="str">
        <f t="shared" si="0"/>
        <v/>
      </c>
    </row>
    <row r="59" spans="1:9">
      <c r="A59" s="3"/>
      <c r="B59" s="3"/>
      <c r="C59" s="3"/>
      <c r="D59" s="3"/>
      <c r="E59" s="3"/>
      <c r="F59" s="3"/>
      <c r="G59" s="3"/>
      <c r="H59" s="6" t="str">
        <f>IFERROR(VLOOKUP(E59,Factors!$A$17:$D$25,4,FALSE),"")</f>
        <v/>
      </c>
      <c r="I59" s="6" t="str">
        <f t="shared" si="0"/>
        <v/>
      </c>
    </row>
    <row r="60" spans="1:9">
      <c r="A60" s="3"/>
      <c r="B60" s="3"/>
      <c r="C60" s="3"/>
      <c r="D60" s="3"/>
      <c r="E60" s="3"/>
      <c r="F60" s="3"/>
      <c r="G60" s="3"/>
      <c r="H60" s="6" t="str">
        <f>IFERROR(VLOOKUP(E60,Factors!$A$17:$D$25,4,FALSE),"")</f>
        <v/>
      </c>
      <c r="I60" s="6" t="str">
        <f t="shared" si="0"/>
        <v/>
      </c>
    </row>
    <row r="61" spans="1:9">
      <c r="A61" s="3"/>
      <c r="B61" s="3"/>
      <c r="C61" s="3"/>
      <c r="D61" s="3"/>
      <c r="E61" s="3"/>
      <c r="F61" s="3"/>
      <c r="G61" s="3"/>
      <c r="H61" s="6" t="str">
        <f>IFERROR(VLOOKUP(E61,Factors!$A$17:$D$25,4,FALSE),"")</f>
        <v/>
      </c>
      <c r="I61" s="6" t="str">
        <f t="shared" si="0"/>
        <v/>
      </c>
    </row>
    <row r="62" spans="1:9">
      <c r="A62" s="3"/>
      <c r="B62" s="3"/>
      <c r="C62" s="3"/>
      <c r="D62" s="3"/>
      <c r="E62" s="3"/>
      <c r="F62" s="3"/>
      <c r="G62" s="3"/>
      <c r="H62" s="6" t="str">
        <f>IFERROR(VLOOKUP(E62,Factors!$A$17:$D$25,4,FALSE),"")</f>
        <v/>
      </c>
      <c r="I62" s="6" t="str">
        <f t="shared" si="0"/>
        <v/>
      </c>
    </row>
    <row r="63" spans="1:9">
      <c r="A63" s="3"/>
      <c r="B63" s="3"/>
      <c r="C63" s="3"/>
      <c r="D63" s="3"/>
      <c r="E63" s="3"/>
      <c r="F63" s="3"/>
      <c r="G63" s="3"/>
      <c r="H63" s="6" t="str">
        <f>IFERROR(VLOOKUP(E63,Factors!$A$17:$D$25,4,FALSE),"")</f>
        <v/>
      </c>
      <c r="I63" s="6" t="str">
        <f t="shared" si="0"/>
        <v/>
      </c>
    </row>
    <row r="64" spans="1:9">
      <c r="A64" s="3"/>
      <c r="B64" s="3"/>
      <c r="C64" s="3"/>
      <c r="D64" s="3"/>
      <c r="E64" s="3"/>
      <c r="F64" s="3"/>
      <c r="G64" s="3"/>
      <c r="H64" s="6" t="str">
        <f>IFERROR(VLOOKUP(E64,Factors!$A$17:$D$25,4,FALSE),"")</f>
        <v/>
      </c>
      <c r="I64" s="6" t="str">
        <f t="shared" si="0"/>
        <v/>
      </c>
    </row>
    <row r="65" spans="1:9">
      <c r="A65" s="3"/>
      <c r="B65" s="3"/>
      <c r="C65" s="3"/>
      <c r="D65" s="3"/>
      <c r="E65" s="3"/>
      <c r="F65" s="3"/>
      <c r="G65" s="3"/>
      <c r="H65" s="6" t="str">
        <f>IFERROR(VLOOKUP(E65,Factors!$A$17:$D$25,4,FALSE),"")</f>
        <v/>
      </c>
      <c r="I65" s="6" t="str">
        <f t="shared" si="0"/>
        <v/>
      </c>
    </row>
    <row r="66" spans="1:9">
      <c r="A66" s="3"/>
      <c r="B66" s="3"/>
      <c r="C66" s="3"/>
      <c r="D66" s="3"/>
      <c r="E66" s="3"/>
      <c r="F66" s="3"/>
      <c r="G66" s="3"/>
      <c r="H66" s="6" t="str">
        <f>IFERROR(VLOOKUP(E66,Factors!$A$17:$D$25,4,FALSE),"")</f>
        <v/>
      </c>
      <c r="I66" s="6" t="str">
        <f t="shared" ref="I66:I129" si="1">IF(OR(F66="",H66=""),"",F66*H66)</f>
        <v/>
      </c>
    </row>
    <row r="67" spans="1:9">
      <c r="A67" s="3"/>
      <c r="B67" s="3"/>
      <c r="C67" s="3"/>
      <c r="D67" s="3"/>
      <c r="E67" s="3"/>
      <c r="F67" s="3"/>
      <c r="G67" s="3"/>
      <c r="H67" s="6" t="str">
        <f>IFERROR(VLOOKUP(E67,Factors!$A$17:$D$25,4,FALSE),"")</f>
        <v/>
      </c>
      <c r="I67" s="6" t="str">
        <f t="shared" si="1"/>
        <v/>
      </c>
    </row>
    <row r="68" spans="1:9">
      <c r="A68" s="3"/>
      <c r="B68" s="3"/>
      <c r="C68" s="3"/>
      <c r="D68" s="3"/>
      <c r="E68" s="3"/>
      <c r="F68" s="3"/>
      <c r="G68" s="3"/>
      <c r="H68" s="6" t="str">
        <f>IFERROR(VLOOKUP(E68,Factors!$A$17:$D$25,4,FALSE),"")</f>
        <v/>
      </c>
      <c r="I68" s="6" t="str">
        <f t="shared" si="1"/>
        <v/>
      </c>
    </row>
    <row r="69" spans="1:9">
      <c r="A69" s="3"/>
      <c r="B69" s="3"/>
      <c r="C69" s="3"/>
      <c r="D69" s="3"/>
      <c r="E69" s="3"/>
      <c r="F69" s="3"/>
      <c r="G69" s="3"/>
      <c r="H69" s="6" t="str">
        <f>IFERROR(VLOOKUP(E69,Factors!$A$17:$D$25,4,FALSE),"")</f>
        <v/>
      </c>
      <c r="I69" s="6" t="str">
        <f t="shared" si="1"/>
        <v/>
      </c>
    </row>
    <row r="70" spans="1:9">
      <c r="A70" s="3"/>
      <c r="B70" s="3"/>
      <c r="C70" s="3"/>
      <c r="D70" s="3"/>
      <c r="E70" s="3"/>
      <c r="F70" s="3"/>
      <c r="G70" s="3"/>
      <c r="H70" s="6" t="str">
        <f>IFERROR(VLOOKUP(E70,Factors!$A$17:$D$25,4,FALSE),"")</f>
        <v/>
      </c>
      <c r="I70" s="6" t="str">
        <f t="shared" si="1"/>
        <v/>
      </c>
    </row>
    <row r="71" spans="1:9">
      <c r="A71" s="3"/>
      <c r="B71" s="3"/>
      <c r="C71" s="3"/>
      <c r="D71" s="3"/>
      <c r="E71" s="3"/>
      <c r="F71" s="3"/>
      <c r="G71" s="3"/>
      <c r="H71" s="6" t="str">
        <f>IFERROR(VLOOKUP(E71,Factors!$A$17:$D$25,4,FALSE),"")</f>
        <v/>
      </c>
      <c r="I71" s="6" t="str">
        <f t="shared" si="1"/>
        <v/>
      </c>
    </row>
    <row r="72" spans="1:9">
      <c r="A72" s="3"/>
      <c r="B72" s="3"/>
      <c r="C72" s="3"/>
      <c r="D72" s="3"/>
      <c r="E72" s="3"/>
      <c r="F72" s="3"/>
      <c r="G72" s="3"/>
      <c r="H72" s="6" t="str">
        <f>IFERROR(VLOOKUP(E72,Factors!$A$17:$D$25,4,FALSE),"")</f>
        <v/>
      </c>
      <c r="I72" s="6" t="str">
        <f t="shared" si="1"/>
        <v/>
      </c>
    </row>
    <row r="73" spans="1:9">
      <c r="A73" s="3"/>
      <c r="B73" s="3"/>
      <c r="C73" s="3"/>
      <c r="D73" s="3"/>
      <c r="E73" s="3"/>
      <c r="F73" s="3"/>
      <c r="G73" s="3"/>
      <c r="H73" s="6" t="str">
        <f>IFERROR(VLOOKUP(E73,Factors!$A$17:$D$25,4,FALSE),"")</f>
        <v/>
      </c>
      <c r="I73" s="6" t="str">
        <f t="shared" si="1"/>
        <v/>
      </c>
    </row>
    <row r="74" spans="1:9">
      <c r="A74" s="3"/>
      <c r="B74" s="3"/>
      <c r="C74" s="3"/>
      <c r="D74" s="3"/>
      <c r="E74" s="3"/>
      <c r="F74" s="3"/>
      <c r="G74" s="3"/>
      <c r="H74" s="6" t="str">
        <f>IFERROR(VLOOKUP(E74,Factors!$A$17:$D$25,4,FALSE),"")</f>
        <v/>
      </c>
      <c r="I74" s="6" t="str">
        <f t="shared" si="1"/>
        <v/>
      </c>
    </row>
    <row r="75" spans="1:9">
      <c r="A75" s="3"/>
      <c r="B75" s="3"/>
      <c r="C75" s="3"/>
      <c r="D75" s="3"/>
      <c r="E75" s="3"/>
      <c r="F75" s="3"/>
      <c r="G75" s="3"/>
      <c r="H75" s="6" t="str">
        <f>IFERROR(VLOOKUP(E75,Factors!$A$17:$D$25,4,FALSE),"")</f>
        <v/>
      </c>
      <c r="I75" s="6" t="str">
        <f t="shared" si="1"/>
        <v/>
      </c>
    </row>
    <row r="76" spans="1:9">
      <c r="A76" s="3"/>
      <c r="B76" s="3"/>
      <c r="C76" s="3"/>
      <c r="D76" s="3"/>
      <c r="E76" s="3"/>
      <c r="F76" s="3"/>
      <c r="G76" s="3"/>
      <c r="H76" s="6" t="str">
        <f>IFERROR(VLOOKUP(E76,Factors!$A$17:$D$25,4,FALSE),"")</f>
        <v/>
      </c>
      <c r="I76" s="6" t="str">
        <f t="shared" si="1"/>
        <v/>
      </c>
    </row>
    <row r="77" spans="1:9">
      <c r="A77" s="3"/>
      <c r="B77" s="3"/>
      <c r="C77" s="3"/>
      <c r="D77" s="3"/>
      <c r="E77" s="3"/>
      <c r="F77" s="3"/>
      <c r="G77" s="3"/>
      <c r="H77" s="6" t="str">
        <f>IFERROR(VLOOKUP(E77,Factors!$A$17:$D$25,4,FALSE),"")</f>
        <v/>
      </c>
      <c r="I77" s="6" t="str">
        <f t="shared" si="1"/>
        <v/>
      </c>
    </row>
    <row r="78" spans="1:9">
      <c r="A78" s="3"/>
      <c r="B78" s="3"/>
      <c r="C78" s="3"/>
      <c r="D78" s="3"/>
      <c r="E78" s="3"/>
      <c r="F78" s="3"/>
      <c r="G78" s="3"/>
      <c r="H78" s="6" t="str">
        <f>IFERROR(VLOOKUP(E78,Factors!$A$17:$D$25,4,FALSE),"")</f>
        <v/>
      </c>
      <c r="I78" s="6" t="str">
        <f t="shared" si="1"/>
        <v/>
      </c>
    </row>
    <row r="79" spans="1:9">
      <c r="A79" s="3"/>
      <c r="B79" s="3"/>
      <c r="C79" s="3"/>
      <c r="D79" s="3"/>
      <c r="E79" s="3"/>
      <c r="F79" s="3"/>
      <c r="G79" s="3"/>
      <c r="H79" s="6" t="str">
        <f>IFERROR(VLOOKUP(E79,Factors!$A$17:$D$25,4,FALSE),"")</f>
        <v/>
      </c>
      <c r="I79" s="6" t="str">
        <f t="shared" si="1"/>
        <v/>
      </c>
    </row>
    <row r="80" spans="1:9">
      <c r="A80" s="3"/>
      <c r="B80" s="3"/>
      <c r="C80" s="3"/>
      <c r="D80" s="3"/>
      <c r="E80" s="3"/>
      <c r="F80" s="3"/>
      <c r="G80" s="3"/>
      <c r="H80" s="6" t="str">
        <f>IFERROR(VLOOKUP(E80,Factors!$A$17:$D$25,4,FALSE),"")</f>
        <v/>
      </c>
      <c r="I80" s="6" t="str">
        <f t="shared" si="1"/>
        <v/>
      </c>
    </row>
    <row r="81" spans="1:9">
      <c r="A81" s="3"/>
      <c r="B81" s="3"/>
      <c r="C81" s="3"/>
      <c r="D81" s="3"/>
      <c r="E81" s="3"/>
      <c r="F81" s="3"/>
      <c r="G81" s="3"/>
      <c r="H81" s="6" t="str">
        <f>IFERROR(VLOOKUP(E81,Factors!$A$17:$D$25,4,FALSE),"")</f>
        <v/>
      </c>
      <c r="I81" s="6" t="str">
        <f t="shared" si="1"/>
        <v/>
      </c>
    </row>
    <row r="82" spans="1:9">
      <c r="A82" s="3"/>
      <c r="B82" s="3"/>
      <c r="C82" s="3"/>
      <c r="D82" s="3"/>
      <c r="E82" s="3"/>
      <c r="F82" s="3"/>
      <c r="G82" s="3"/>
      <c r="H82" s="6" t="str">
        <f>IFERROR(VLOOKUP(E82,Factors!$A$17:$D$25,4,FALSE),"")</f>
        <v/>
      </c>
      <c r="I82" s="6" t="str">
        <f t="shared" si="1"/>
        <v/>
      </c>
    </row>
    <row r="83" spans="1:9">
      <c r="A83" s="3"/>
      <c r="B83" s="3"/>
      <c r="C83" s="3"/>
      <c r="D83" s="3"/>
      <c r="E83" s="3"/>
      <c r="F83" s="3"/>
      <c r="G83" s="3"/>
      <c r="H83" s="6" t="str">
        <f>IFERROR(VLOOKUP(E83,Factors!$A$17:$D$25,4,FALSE),"")</f>
        <v/>
      </c>
      <c r="I83" s="6" t="str">
        <f t="shared" si="1"/>
        <v/>
      </c>
    </row>
    <row r="84" spans="1:9">
      <c r="A84" s="3"/>
      <c r="B84" s="3"/>
      <c r="C84" s="3"/>
      <c r="D84" s="3"/>
      <c r="E84" s="3"/>
      <c r="F84" s="3"/>
      <c r="G84" s="3"/>
      <c r="H84" s="6" t="str">
        <f>IFERROR(VLOOKUP(E84,Factors!$A$17:$D$25,4,FALSE),"")</f>
        <v/>
      </c>
      <c r="I84" s="6" t="str">
        <f t="shared" si="1"/>
        <v/>
      </c>
    </row>
    <row r="85" spans="1:9">
      <c r="A85" s="3"/>
      <c r="B85" s="3"/>
      <c r="C85" s="3"/>
      <c r="D85" s="3"/>
      <c r="E85" s="3"/>
      <c r="F85" s="3"/>
      <c r="G85" s="3"/>
      <c r="H85" s="6" t="str">
        <f>IFERROR(VLOOKUP(E85,Factors!$A$17:$D$25,4,FALSE),"")</f>
        <v/>
      </c>
      <c r="I85" s="6" t="str">
        <f t="shared" si="1"/>
        <v/>
      </c>
    </row>
    <row r="86" spans="1:9">
      <c r="A86" s="3"/>
      <c r="B86" s="3"/>
      <c r="C86" s="3"/>
      <c r="D86" s="3"/>
      <c r="E86" s="3"/>
      <c r="F86" s="3"/>
      <c r="G86" s="3"/>
      <c r="H86" s="6" t="str">
        <f>IFERROR(VLOOKUP(E86,Factors!$A$17:$D$25,4,FALSE),"")</f>
        <v/>
      </c>
      <c r="I86" s="6" t="str">
        <f t="shared" si="1"/>
        <v/>
      </c>
    </row>
    <row r="87" spans="1:9">
      <c r="A87" s="3"/>
      <c r="B87" s="3"/>
      <c r="C87" s="3"/>
      <c r="D87" s="3"/>
      <c r="E87" s="3"/>
      <c r="F87" s="3"/>
      <c r="G87" s="3"/>
      <c r="H87" s="6" t="str">
        <f>IFERROR(VLOOKUP(E87,Factors!$A$17:$D$25,4,FALSE),"")</f>
        <v/>
      </c>
      <c r="I87" s="6" t="str">
        <f t="shared" si="1"/>
        <v/>
      </c>
    </row>
    <row r="88" spans="1:9">
      <c r="A88" s="3"/>
      <c r="B88" s="3"/>
      <c r="C88" s="3"/>
      <c r="D88" s="3"/>
      <c r="E88" s="3"/>
      <c r="F88" s="3"/>
      <c r="G88" s="3"/>
      <c r="H88" s="6" t="str">
        <f>IFERROR(VLOOKUP(E88,Factors!$A$17:$D$25,4,FALSE),"")</f>
        <v/>
      </c>
      <c r="I88" s="6" t="str">
        <f t="shared" si="1"/>
        <v/>
      </c>
    </row>
    <row r="89" spans="1:9">
      <c r="A89" s="3"/>
      <c r="B89" s="3"/>
      <c r="C89" s="3"/>
      <c r="D89" s="3"/>
      <c r="E89" s="3"/>
      <c r="F89" s="3"/>
      <c r="G89" s="3"/>
      <c r="H89" s="6" t="str">
        <f>IFERROR(VLOOKUP(E89,Factors!$A$17:$D$25,4,FALSE),"")</f>
        <v/>
      </c>
      <c r="I89" s="6" t="str">
        <f t="shared" si="1"/>
        <v/>
      </c>
    </row>
    <row r="90" spans="1:9">
      <c r="A90" s="3"/>
      <c r="B90" s="3"/>
      <c r="C90" s="3"/>
      <c r="D90" s="3"/>
      <c r="E90" s="3"/>
      <c r="F90" s="3"/>
      <c r="G90" s="3"/>
      <c r="H90" s="6" t="str">
        <f>IFERROR(VLOOKUP(E90,Factors!$A$17:$D$25,4,FALSE),"")</f>
        <v/>
      </c>
      <c r="I90" s="6" t="str">
        <f t="shared" si="1"/>
        <v/>
      </c>
    </row>
    <row r="91" spans="1:9">
      <c r="A91" s="3"/>
      <c r="B91" s="3"/>
      <c r="C91" s="3"/>
      <c r="D91" s="3"/>
      <c r="E91" s="3"/>
      <c r="F91" s="3"/>
      <c r="G91" s="3"/>
      <c r="H91" s="6" t="str">
        <f>IFERROR(VLOOKUP(E91,Factors!$A$17:$D$25,4,FALSE),"")</f>
        <v/>
      </c>
      <c r="I91" s="6" t="str">
        <f t="shared" si="1"/>
        <v/>
      </c>
    </row>
    <row r="92" spans="1:9">
      <c r="A92" s="3"/>
      <c r="B92" s="3"/>
      <c r="C92" s="3"/>
      <c r="D92" s="3"/>
      <c r="E92" s="3"/>
      <c r="F92" s="3"/>
      <c r="G92" s="3"/>
      <c r="H92" s="6" t="str">
        <f>IFERROR(VLOOKUP(E92,Factors!$A$17:$D$25,4,FALSE),"")</f>
        <v/>
      </c>
      <c r="I92" s="6" t="str">
        <f t="shared" si="1"/>
        <v/>
      </c>
    </row>
    <row r="93" spans="1:9">
      <c r="A93" s="3"/>
      <c r="B93" s="3"/>
      <c r="C93" s="3"/>
      <c r="D93" s="3"/>
      <c r="E93" s="3"/>
      <c r="F93" s="3"/>
      <c r="G93" s="3"/>
      <c r="H93" s="6" t="str">
        <f>IFERROR(VLOOKUP(E93,Factors!$A$17:$D$25,4,FALSE),"")</f>
        <v/>
      </c>
      <c r="I93" s="6" t="str">
        <f t="shared" si="1"/>
        <v/>
      </c>
    </row>
    <row r="94" spans="1:9">
      <c r="A94" s="3"/>
      <c r="B94" s="3"/>
      <c r="C94" s="3"/>
      <c r="D94" s="3"/>
      <c r="E94" s="3"/>
      <c r="F94" s="3"/>
      <c r="G94" s="3"/>
      <c r="H94" s="6" t="str">
        <f>IFERROR(VLOOKUP(E94,Factors!$A$17:$D$25,4,FALSE),"")</f>
        <v/>
      </c>
      <c r="I94" s="6" t="str">
        <f t="shared" si="1"/>
        <v/>
      </c>
    </row>
    <row r="95" spans="1:9">
      <c r="A95" s="3"/>
      <c r="B95" s="3"/>
      <c r="C95" s="3"/>
      <c r="D95" s="3"/>
      <c r="E95" s="3"/>
      <c r="F95" s="3"/>
      <c r="G95" s="3"/>
      <c r="H95" s="6" t="str">
        <f>IFERROR(VLOOKUP(E95,Factors!$A$17:$D$25,4,FALSE),"")</f>
        <v/>
      </c>
      <c r="I95" s="6" t="str">
        <f t="shared" si="1"/>
        <v/>
      </c>
    </row>
    <row r="96" spans="1:9">
      <c r="A96" s="3"/>
      <c r="B96" s="3"/>
      <c r="C96" s="3"/>
      <c r="D96" s="3"/>
      <c r="E96" s="3"/>
      <c r="F96" s="3"/>
      <c r="G96" s="3"/>
      <c r="H96" s="6" t="str">
        <f>IFERROR(VLOOKUP(E96,Factors!$A$17:$D$25,4,FALSE),"")</f>
        <v/>
      </c>
      <c r="I96" s="6" t="str">
        <f t="shared" si="1"/>
        <v/>
      </c>
    </row>
    <row r="97" spans="1:9">
      <c r="A97" s="3"/>
      <c r="B97" s="3"/>
      <c r="C97" s="3"/>
      <c r="D97" s="3"/>
      <c r="E97" s="3"/>
      <c r="F97" s="3"/>
      <c r="G97" s="3"/>
      <c r="H97" s="6" t="str">
        <f>IFERROR(VLOOKUP(E97,Factors!$A$17:$D$25,4,FALSE),"")</f>
        <v/>
      </c>
      <c r="I97" s="6" t="str">
        <f t="shared" si="1"/>
        <v/>
      </c>
    </row>
    <row r="98" spans="1:9">
      <c r="A98" s="3"/>
      <c r="B98" s="3"/>
      <c r="C98" s="3"/>
      <c r="D98" s="3"/>
      <c r="E98" s="3"/>
      <c r="F98" s="3"/>
      <c r="G98" s="3"/>
      <c r="H98" s="6" t="str">
        <f>IFERROR(VLOOKUP(E98,Factors!$A$17:$D$25,4,FALSE),"")</f>
        <v/>
      </c>
      <c r="I98" s="6" t="str">
        <f t="shared" si="1"/>
        <v/>
      </c>
    </row>
    <row r="99" spans="1:9">
      <c r="A99" s="3"/>
      <c r="B99" s="3"/>
      <c r="C99" s="3"/>
      <c r="D99" s="3"/>
      <c r="E99" s="3"/>
      <c r="F99" s="3"/>
      <c r="G99" s="3"/>
      <c r="H99" s="6" t="str">
        <f>IFERROR(VLOOKUP(E99,Factors!$A$17:$D$25,4,FALSE),"")</f>
        <v/>
      </c>
      <c r="I99" s="6" t="str">
        <f t="shared" si="1"/>
        <v/>
      </c>
    </row>
    <row r="100" spans="1:9">
      <c r="A100" s="3"/>
      <c r="B100" s="3"/>
      <c r="C100" s="3"/>
      <c r="D100" s="3"/>
      <c r="E100" s="3"/>
      <c r="F100" s="3"/>
      <c r="G100" s="3"/>
      <c r="H100" s="6" t="str">
        <f>IFERROR(VLOOKUP(E100,Factors!$A$17:$D$25,4,FALSE),"")</f>
        <v/>
      </c>
      <c r="I100" s="6" t="str">
        <f t="shared" si="1"/>
        <v/>
      </c>
    </row>
    <row r="101" spans="1:9">
      <c r="A101" s="3"/>
      <c r="B101" s="3"/>
      <c r="C101" s="3"/>
      <c r="D101" s="3"/>
      <c r="E101" s="3"/>
      <c r="F101" s="3"/>
      <c r="G101" s="3"/>
      <c r="H101" s="6" t="str">
        <f>IFERROR(VLOOKUP(E101,Factors!$A$17:$D$25,4,FALSE),"")</f>
        <v/>
      </c>
      <c r="I101" s="6" t="str">
        <f t="shared" si="1"/>
        <v/>
      </c>
    </row>
    <row r="102" spans="1:9">
      <c r="A102" s="3"/>
      <c r="B102" s="3"/>
      <c r="C102" s="3"/>
      <c r="D102" s="3"/>
      <c r="E102" s="3"/>
      <c r="F102" s="3"/>
      <c r="G102" s="3"/>
      <c r="H102" s="6" t="str">
        <f>IFERROR(VLOOKUP(E102,Factors!$A$17:$D$25,4,FALSE),"")</f>
        <v/>
      </c>
      <c r="I102" s="6" t="str">
        <f t="shared" si="1"/>
        <v/>
      </c>
    </row>
    <row r="103" spans="1:9">
      <c r="A103" s="3"/>
      <c r="B103" s="3"/>
      <c r="C103" s="3"/>
      <c r="D103" s="3"/>
      <c r="E103" s="3"/>
      <c r="F103" s="3"/>
      <c r="G103" s="3"/>
      <c r="H103" s="6" t="str">
        <f>IFERROR(VLOOKUP(E103,Factors!$A$17:$D$25,4,FALSE),"")</f>
        <v/>
      </c>
      <c r="I103" s="6" t="str">
        <f t="shared" si="1"/>
        <v/>
      </c>
    </row>
    <row r="104" spans="1:9">
      <c r="A104" s="3"/>
      <c r="B104" s="3"/>
      <c r="C104" s="3"/>
      <c r="D104" s="3"/>
      <c r="E104" s="3"/>
      <c r="F104" s="3"/>
      <c r="G104" s="3"/>
      <c r="H104" s="6" t="str">
        <f>IFERROR(VLOOKUP(E104,Factors!$A$17:$D$25,4,FALSE),"")</f>
        <v/>
      </c>
      <c r="I104" s="6" t="str">
        <f t="shared" si="1"/>
        <v/>
      </c>
    </row>
    <row r="105" spans="1:9">
      <c r="A105" s="3"/>
      <c r="B105" s="3"/>
      <c r="C105" s="3"/>
      <c r="D105" s="3"/>
      <c r="E105" s="3"/>
      <c r="F105" s="3"/>
      <c r="G105" s="3"/>
      <c r="H105" s="6" t="str">
        <f>IFERROR(VLOOKUP(E105,Factors!$A$17:$D$25,4,FALSE),"")</f>
        <v/>
      </c>
      <c r="I105" s="6" t="str">
        <f t="shared" si="1"/>
        <v/>
      </c>
    </row>
    <row r="106" spans="1:9">
      <c r="A106" s="3"/>
      <c r="B106" s="3"/>
      <c r="C106" s="3"/>
      <c r="D106" s="3"/>
      <c r="E106" s="3"/>
      <c r="F106" s="3"/>
      <c r="G106" s="3"/>
      <c r="H106" s="6" t="str">
        <f>IFERROR(VLOOKUP(E106,Factors!$A$17:$D$25,4,FALSE),"")</f>
        <v/>
      </c>
      <c r="I106" s="6" t="str">
        <f t="shared" si="1"/>
        <v/>
      </c>
    </row>
    <row r="107" spans="1:9">
      <c r="A107" s="3"/>
      <c r="B107" s="3"/>
      <c r="C107" s="3"/>
      <c r="D107" s="3"/>
      <c r="E107" s="3"/>
      <c r="F107" s="3"/>
      <c r="G107" s="3"/>
      <c r="H107" s="6" t="str">
        <f>IFERROR(VLOOKUP(E107,Factors!$A$17:$D$25,4,FALSE),"")</f>
        <v/>
      </c>
      <c r="I107" s="6" t="str">
        <f t="shared" si="1"/>
        <v/>
      </c>
    </row>
    <row r="108" spans="1:9">
      <c r="A108" s="3"/>
      <c r="B108" s="3"/>
      <c r="C108" s="3"/>
      <c r="D108" s="3"/>
      <c r="E108" s="3"/>
      <c r="F108" s="3"/>
      <c r="G108" s="3"/>
      <c r="H108" s="6" t="str">
        <f>IFERROR(VLOOKUP(E108,Factors!$A$17:$D$25,4,FALSE),"")</f>
        <v/>
      </c>
      <c r="I108" s="6" t="str">
        <f t="shared" si="1"/>
        <v/>
      </c>
    </row>
    <row r="109" spans="1:9">
      <c r="A109" s="3"/>
      <c r="B109" s="3"/>
      <c r="C109" s="3"/>
      <c r="D109" s="3"/>
      <c r="E109" s="3"/>
      <c r="F109" s="3"/>
      <c r="G109" s="3"/>
      <c r="H109" s="6" t="str">
        <f>IFERROR(VLOOKUP(E109,Factors!$A$17:$D$25,4,FALSE),"")</f>
        <v/>
      </c>
      <c r="I109" s="6" t="str">
        <f t="shared" si="1"/>
        <v/>
      </c>
    </row>
    <row r="110" spans="1:9">
      <c r="A110" s="3"/>
      <c r="B110" s="3"/>
      <c r="C110" s="3"/>
      <c r="D110" s="3"/>
      <c r="E110" s="3"/>
      <c r="F110" s="3"/>
      <c r="G110" s="3"/>
      <c r="H110" s="6" t="str">
        <f>IFERROR(VLOOKUP(E110,Factors!$A$17:$D$25,4,FALSE),"")</f>
        <v/>
      </c>
      <c r="I110" s="6" t="str">
        <f t="shared" si="1"/>
        <v/>
      </c>
    </row>
    <row r="111" spans="1:9">
      <c r="A111" s="3"/>
      <c r="B111" s="3"/>
      <c r="C111" s="3"/>
      <c r="D111" s="3"/>
      <c r="E111" s="3"/>
      <c r="F111" s="3"/>
      <c r="G111" s="3"/>
      <c r="H111" s="6" t="str">
        <f>IFERROR(VLOOKUP(E111,Factors!$A$17:$D$25,4,FALSE),"")</f>
        <v/>
      </c>
      <c r="I111" s="6" t="str">
        <f t="shared" si="1"/>
        <v/>
      </c>
    </row>
    <row r="112" spans="1:9">
      <c r="A112" s="3"/>
      <c r="B112" s="3"/>
      <c r="C112" s="3"/>
      <c r="D112" s="3"/>
      <c r="E112" s="3"/>
      <c r="F112" s="3"/>
      <c r="G112" s="3"/>
      <c r="H112" s="6" t="str">
        <f>IFERROR(VLOOKUP(E112,Factors!$A$17:$D$25,4,FALSE),"")</f>
        <v/>
      </c>
      <c r="I112" s="6" t="str">
        <f t="shared" si="1"/>
        <v/>
      </c>
    </row>
    <row r="113" spans="1:9">
      <c r="A113" s="3"/>
      <c r="B113" s="3"/>
      <c r="C113" s="3"/>
      <c r="D113" s="3"/>
      <c r="E113" s="3"/>
      <c r="F113" s="3"/>
      <c r="G113" s="3"/>
      <c r="H113" s="6" t="str">
        <f>IFERROR(VLOOKUP(E113,Factors!$A$17:$D$25,4,FALSE),"")</f>
        <v/>
      </c>
      <c r="I113" s="6" t="str">
        <f t="shared" si="1"/>
        <v/>
      </c>
    </row>
    <row r="114" spans="1:9">
      <c r="A114" s="3"/>
      <c r="B114" s="3"/>
      <c r="C114" s="3"/>
      <c r="D114" s="3"/>
      <c r="E114" s="3"/>
      <c r="F114" s="3"/>
      <c r="G114" s="3"/>
      <c r="H114" s="6" t="str">
        <f>IFERROR(VLOOKUP(E114,Factors!$A$17:$D$25,4,FALSE),"")</f>
        <v/>
      </c>
      <c r="I114" s="6" t="str">
        <f t="shared" si="1"/>
        <v/>
      </c>
    </row>
    <row r="115" spans="1:9">
      <c r="A115" s="3"/>
      <c r="B115" s="3"/>
      <c r="C115" s="3"/>
      <c r="D115" s="3"/>
      <c r="E115" s="3"/>
      <c r="F115" s="3"/>
      <c r="G115" s="3"/>
      <c r="H115" s="6" t="str">
        <f>IFERROR(VLOOKUP(E115,Factors!$A$17:$D$25,4,FALSE),"")</f>
        <v/>
      </c>
      <c r="I115" s="6" t="str">
        <f t="shared" si="1"/>
        <v/>
      </c>
    </row>
    <row r="116" spans="1:9">
      <c r="A116" s="3"/>
      <c r="B116" s="3"/>
      <c r="C116" s="3"/>
      <c r="D116" s="3"/>
      <c r="E116" s="3"/>
      <c r="F116" s="3"/>
      <c r="G116" s="3"/>
      <c r="H116" s="6" t="str">
        <f>IFERROR(VLOOKUP(E116,Factors!$A$17:$D$25,4,FALSE),"")</f>
        <v/>
      </c>
      <c r="I116" s="6" t="str">
        <f t="shared" si="1"/>
        <v/>
      </c>
    </row>
    <row r="117" spans="1:9">
      <c r="A117" s="3"/>
      <c r="B117" s="3"/>
      <c r="C117" s="3"/>
      <c r="D117" s="3"/>
      <c r="E117" s="3"/>
      <c r="F117" s="3"/>
      <c r="G117" s="3"/>
      <c r="H117" s="6" t="str">
        <f>IFERROR(VLOOKUP(E117,Factors!$A$17:$D$25,4,FALSE),"")</f>
        <v/>
      </c>
      <c r="I117" s="6" t="str">
        <f t="shared" si="1"/>
        <v/>
      </c>
    </row>
    <row r="118" spans="1:9">
      <c r="A118" s="3"/>
      <c r="B118" s="3"/>
      <c r="C118" s="3"/>
      <c r="D118" s="3"/>
      <c r="E118" s="3"/>
      <c r="F118" s="3"/>
      <c r="G118" s="3"/>
      <c r="H118" s="6" t="str">
        <f>IFERROR(VLOOKUP(E118,Factors!$A$17:$D$25,4,FALSE),"")</f>
        <v/>
      </c>
      <c r="I118" s="6" t="str">
        <f t="shared" si="1"/>
        <v/>
      </c>
    </row>
    <row r="119" spans="1:9">
      <c r="A119" s="3"/>
      <c r="B119" s="3"/>
      <c r="C119" s="3"/>
      <c r="D119" s="3"/>
      <c r="E119" s="3"/>
      <c r="F119" s="3"/>
      <c r="G119" s="3"/>
      <c r="H119" s="6" t="str">
        <f>IFERROR(VLOOKUP(E119,Factors!$A$17:$D$25,4,FALSE),"")</f>
        <v/>
      </c>
      <c r="I119" s="6" t="str">
        <f t="shared" si="1"/>
        <v/>
      </c>
    </row>
    <row r="120" spans="1:9">
      <c r="A120" s="3"/>
      <c r="B120" s="3"/>
      <c r="C120" s="3"/>
      <c r="D120" s="3"/>
      <c r="E120" s="3"/>
      <c r="F120" s="3"/>
      <c r="G120" s="3"/>
      <c r="H120" s="6" t="str">
        <f>IFERROR(VLOOKUP(E120,Factors!$A$17:$D$25,4,FALSE),"")</f>
        <v/>
      </c>
      <c r="I120" s="6" t="str">
        <f t="shared" si="1"/>
        <v/>
      </c>
    </row>
    <row r="121" spans="1:9">
      <c r="A121" s="3"/>
      <c r="B121" s="3"/>
      <c r="C121" s="3"/>
      <c r="D121" s="3"/>
      <c r="E121" s="3"/>
      <c r="F121" s="3"/>
      <c r="G121" s="3"/>
      <c r="H121" s="6" t="str">
        <f>IFERROR(VLOOKUP(E121,Factors!$A$17:$D$25,4,FALSE),"")</f>
        <v/>
      </c>
      <c r="I121" s="6" t="str">
        <f t="shared" si="1"/>
        <v/>
      </c>
    </row>
    <row r="122" spans="1:9">
      <c r="A122" s="3"/>
      <c r="B122" s="3"/>
      <c r="C122" s="3"/>
      <c r="D122" s="3"/>
      <c r="E122" s="3"/>
      <c r="F122" s="3"/>
      <c r="G122" s="3"/>
      <c r="H122" s="6" t="str">
        <f>IFERROR(VLOOKUP(E122,Factors!$A$17:$D$25,4,FALSE),"")</f>
        <v/>
      </c>
      <c r="I122" s="6" t="str">
        <f t="shared" si="1"/>
        <v/>
      </c>
    </row>
    <row r="123" spans="1:9">
      <c r="A123" s="3"/>
      <c r="B123" s="3"/>
      <c r="C123" s="3"/>
      <c r="D123" s="3"/>
      <c r="E123" s="3"/>
      <c r="F123" s="3"/>
      <c r="G123" s="3"/>
      <c r="H123" s="6" t="str">
        <f>IFERROR(VLOOKUP(E123,Factors!$A$17:$D$25,4,FALSE),"")</f>
        <v/>
      </c>
      <c r="I123" s="6" t="str">
        <f t="shared" si="1"/>
        <v/>
      </c>
    </row>
    <row r="124" spans="1:9">
      <c r="A124" s="3"/>
      <c r="B124" s="3"/>
      <c r="C124" s="3"/>
      <c r="D124" s="3"/>
      <c r="E124" s="3"/>
      <c r="F124" s="3"/>
      <c r="G124" s="3"/>
      <c r="H124" s="6" t="str">
        <f>IFERROR(VLOOKUP(E124,Factors!$A$17:$D$25,4,FALSE),"")</f>
        <v/>
      </c>
      <c r="I124" s="6" t="str">
        <f t="shared" si="1"/>
        <v/>
      </c>
    </row>
    <row r="125" spans="1:9">
      <c r="A125" s="3"/>
      <c r="B125" s="3"/>
      <c r="C125" s="3"/>
      <c r="D125" s="3"/>
      <c r="E125" s="3"/>
      <c r="F125" s="3"/>
      <c r="G125" s="3"/>
      <c r="H125" s="6" t="str">
        <f>IFERROR(VLOOKUP(E125,Factors!$A$17:$D$25,4,FALSE),"")</f>
        <v/>
      </c>
      <c r="I125" s="6" t="str">
        <f t="shared" si="1"/>
        <v/>
      </c>
    </row>
    <row r="126" spans="1:9">
      <c r="A126" s="3"/>
      <c r="B126" s="3"/>
      <c r="C126" s="3"/>
      <c r="D126" s="3"/>
      <c r="E126" s="3"/>
      <c r="F126" s="3"/>
      <c r="G126" s="3"/>
      <c r="H126" s="6" t="str">
        <f>IFERROR(VLOOKUP(E126,Factors!$A$17:$D$25,4,FALSE),"")</f>
        <v/>
      </c>
      <c r="I126" s="6" t="str">
        <f t="shared" si="1"/>
        <v/>
      </c>
    </row>
    <row r="127" spans="1:9">
      <c r="A127" s="3"/>
      <c r="B127" s="3"/>
      <c r="C127" s="3"/>
      <c r="D127" s="3"/>
      <c r="E127" s="3"/>
      <c r="F127" s="3"/>
      <c r="G127" s="3"/>
      <c r="H127" s="6" t="str">
        <f>IFERROR(VLOOKUP(E127,Factors!$A$17:$D$25,4,FALSE),"")</f>
        <v/>
      </c>
      <c r="I127" s="6" t="str">
        <f t="shared" si="1"/>
        <v/>
      </c>
    </row>
    <row r="128" spans="1:9">
      <c r="A128" s="3"/>
      <c r="B128" s="3"/>
      <c r="C128" s="3"/>
      <c r="D128" s="3"/>
      <c r="E128" s="3"/>
      <c r="F128" s="3"/>
      <c r="G128" s="3"/>
      <c r="H128" s="6" t="str">
        <f>IFERROR(VLOOKUP(E128,Factors!$A$17:$D$25,4,FALSE),"")</f>
        <v/>
      </c>
      <c r="I128" s="6" t="str">
        <f t="shared" si="1"/>
        <v/>
      </c>
    </row>
    <row r="129" spans="1:9">
      <c r="A129" s="3"/>
      <c r="B129" s="3"/>
      <c r="C129" s="3"/>
      <c r="D129" s="3"/>
      <c r="E129" s="3"/>
      <c r="F129" s="3"/>
      <c r="G129" s="3"/>
      <c r="H129" s="6" t="str">
        <f>IFERROR(VLOOKUP(E129,Factors!$A$17:$D$25,4,FALSE),"")</f>
        <v/>
      </c>
      <c r="I129" s="6" t="str">
        <f t="shared" si="1"/>
        <v/>
      </c>
    </row>
    <row r="130" spans="1:9">
      <c r="A130" s="3"/>
      <c r="B130" s="3"/>
      <c r="C130" s="3"/>
      <c r="D130" s="3"/>
      <c r="E130" s="3"/>
      <c r="F130" s="3"/>
      <c r="G130" s="3"/>
      <c r="H130" s="6" t="str">
        <f>IFERROR(VLOOKUP(E130,Factors!$A$17:$D$25,4,FALSE),"")</f>
        <v/>
      </c>
      <c r="I130" s="6" t="str">
        <f t="shared" ref="I130:I193" si="2">IF(OR(F130="",H130=""),"",F130*H130)</f>
        <v/>
      </c>
    </row>
    <row r="131" spans="1:9">
      <c r="A131" s="3"/>
      <c r="B131" s="3"/>
      <c r="C131" s="3"/>
      <c r="D131" s="3"/>
      <c r="E131" s="3"/>
      <c r="F131" s="3"/>
      <c r="G131" s="3"/>
      <c r="H131" s="6" t="str">
        <f>IFERROR(VLOOKUP(E131,Factors!$A$17:$D$25,4,FALSE),"")</f>
        <v/>
      </c>
      <c r="I131" s="6" t="str">
        <f t="shared" si="2"/>
        <v/>
      </c>
    </row>
    <row r="132" spans="1:9">
      <c r="A132" s="3"/>
      <c r="B132" s="3"/>
      <c r="C132" s="3"/>
      <c r="D132" s="3"/>
      <c r="E132" s="3"/>
      <c r="F132" s="3"/>
      <c r="G132" s="3"/>
      <c r="H132" s="6" t="str">
        <f>IFERROR(VLOOKUP(E132,Factors!$A$17:$D$25,4,FALSE),"")</f>
        <v/>
      </c>
      <c r="I132" s="6" t="str">
        <f t="shared" si="2"/>
        <v/>
      </c>
    </row>
    <row r="133" spans="1:9">
      <c r="A133" s="3"/>
      <c r="B133" s="3"/>
      <c r="C133" s="3"/>
      <c r="D133" s="3"/>
      <c r="E133" s="3"/>
      <c r="F133" s="3"/>
      <c r="G133" s="3"/>
      <c r="H133" s="6" t="str">
        <f>IFERROR(VLOOKUP(E133,Factors!$A$17:$D$25,4,FALSE),"")</f>
        <v/>
      </c>
      <c r="I133" s="6" t="str">
        <f t="shared" si="2"/>
        <v/>
      </c>
    </row>
    <row r="134" spans="1:9">
      <c r="A134" s="3"/>
      <c r="B134" s="3"/>
      <c r="C134" s="3"/>
      <c r="D134" s="3"/>
      <c r="E134" s="3"/>
      <c r="F134" s="3"/>
      <c r="G134" s="3"/>
      <c r="H134" s="6" t="str">
        <f>IFERROR(VLOOKUP(E134,Factors!$A$17:$D$25,4,FALSE),"")</f>
        <v/>
      </c>
      <c r="I134" s="6" t="str">
        <f t="shared" si="2"/>
        <v/>
      </c>
    </row>
    <row r="135" spans="1:9">
      <c r="A135" s="3"/>
      <c r="B135" s="3"/>
      <c r="C135" s="3"/>
      <c r="D135" s="3"/>
      <c r="E135" s="3"/>
      <c r="F135" s="3"/>
      <c r="G135" s="3"/>
      <c r="H135" s="6" t="str">
        <f>IFERROR(VLOOKUP(E135,Factors!$A$17:$D$25,4,FALSE),"")</f>
        <v/>
      </c>
      <c r="I135" s="6" t="str">
        <f t="shared" si="2"/>
        <v/>
      </c>
    </row>
    <row r="136" spans="1:9">
      <c r="A136" s="3"/>
      <c r="B136" s="3"/>
      <c r="C136" s="3"/>
      <c r="D136" s="3"/>
      <c r="E136" s="3"/>
      <c r="F136" s="3"/>
      <c r="G136" s="3"/>
      <c r="H136" s="6" t="str">
        <f>IFERROR(VLOOKUP(E136,Factors!$A$17:$D$25,4,FALSE),"")</f>
        <v/>
      </c>
      <c r="I136" s="6" t="str">
        <f t="shared" si="2"/>
        <v/>
      </c>
    </row>
    <row r="137" spans="1:9">
      <c r="A137" s="3"/>
      <c r="B137" s="3"/>
      <c r="C137" s="3"/>
      <c r="D137" s="3"/>
      <c r="E137" s="3"/>
      <c r="F137" s="3"/>
      <c r="G137" s="3"/>
      <c r="H137" s="6" t="str">
        <f>IFERROR(VLOOKUP(E137,Factors!$A$17:$D$25,4,FALSE),"")</f>
        <v/>
      </c>
      <c r="I137" s="6" t="str">
        <f t="shared" si="2"/>
        <v/>
      </c>
    </row>
    <row r="138" spans="1:9">
      <c r="A138" s="3"/>
      <c r="B138" s="3"/>
      <c r="C138" s="3"/>
      <c r="D138" s="3"/>
      <c r="E138" s="3"/>
      <c r="F138" s="3"/>
      <c r="G138" s="3"/>
      <c r="H138" s="6" t="str">
        <f>IFERROR(VLOOKUP(E138,Factors!$A$17:$D$25,4,FALSE),"")</f>
        <v/>
      </c>
      <c r="I138" s="6" t="str">
        <f t="shared" si="2"/>
        <v/>
      </c>
    </row>
    <row r="139" spans="1:9">
      <c r="A139" s="3"/>
      <c r="B139" s="3"/>
      <c r="C139" s="3"/>
      <c r="D139" s="3"/>
      <c r="E139" s="3"/>
      <c r="F139" s="3"/>
      <c r="G139" s="3"/>
      <c r="H139" s="6" t="str">
        <f>IFERROR(VLOOKUP(E139,Factors!$A$17:$D$25,4,FALSE),"")</f>
        <v/>
      </c>
      <c r="I139" s="6" t="str">
        <f t="shared" si="2"/>
        <v/>
      </c>
    </row>
    <row r="140" spans="1:9">
      <c r="A140" s="3"/>
      <c r="B140" s="3"/>
      <c r="C140" s="3"/>
      <c r="D140" s="3"/>
      <c r="E140" s="3"/>
      <c r="F140" s="3"/>
      <c r="G140" s="3"/>
      <c r="H140" s="6" t="str">
        <f>IFERROR(VLOOKUP(E140,Factors!$A$17:$D$25,4,FALSE),"")</f>
        <v/>
      </c>
      <c r="I140" s="6" t="str">
        <f t="shared" si="2"/>
        <v/>
      </c>
    </row>
    <row r="141" spans="1:9">
      <c r="A141" s="3"/>
      <c r="B141" s="3"/>
      <c r="C141" s="3"/>
      <c r="D141" s="3"/>
      <c r="E141" s="3"/>
      <c r="F141" s="3"/>
      <c r="G141" s="3"/>
      <c r="H141" s="6" t="str">
        <f>IFERROR(VLOOKUP(E141,Factors!$A$17:$D$25,4,FALSE),"")</f>
        <v/>
      </c>
      <c r="I141" s="6" t="str">
        <f t="shared" si="2"/>
        <v/>
      </c>
    </row>
    <row r="142" spans="1:9">
      <c r="A142" s="3"/>
      <c r="B142" s="3"/>
      <c r="C142" s="3"/>
      <c r="D142" s="3"/>
      <c r="E142" s="3"/>
      <c r="F142" s="3"/>
      <c r="G142" s="3"/>
      <c r="H142" s="6" t="str">
        <f>IFERROR(VLOOKUP(E142,Factors!$A$17:$D$25,4,FALSE),"")</f>
        <v/>
      </c>
      <c r="I142" s="6" t="str">
        <f t="shared" si="2"/>
        <v/>
      </c>
    </row>
    <row r="143" spans="1:9">
      <c r="A143" s="3"/>
      <c r="B143" s="3"/>
      <c r="C143" s="3"/>
      <c r="D143" s="3"/>
      <c r="E143" s="3"/>
      <c r="F143" s="3"/>
      <c r="G143" s="3"/>
      <c r="H143" s="6" t="str">
        <f>IFERROR(VLOOKUP(E143,Factors!$A$17:$D$25,4,FALSE),"")</f>
        <v/>
      </c>
      <c r="I143" s="6" t="str">
        <f t="shared" si="2"/>
        <v/>
      </c>
    </row>
    <row r="144" spans="1:9">
      <c r="A144" s="3"/>
      <c r="B144" s="3"/>
      <c r="C144" s="3"/>
      <c r="D144" s="3"/>
      <c r="E144" s="3"/>
      <c r="F144" s="3"/>
      <c r="G144" s="3"/>
      <c r="H144" s="6" t="str">
        <f>IFERROR(VLOOKUP(E144,Factors!$A$17:$D$25,4,FALSE),"")</f>
        <v/>
      </c>
      <c r="I144" s="6" t="str">
        <f t="shared" si="2"/>
        <v/>
      </c>
    </row>
    <row r="145" spans="1:9">
      <c r="A145" s="3"/>
      <c r="B145" s="3"/>
      <c r="C145" s="3"/>
      <c r="D145" s="3"/>
      <c r="E145" s="3"/>
      <c r="F145" s="3"/>
      <c r="G145" s="3"/>
      <c r="H145" s="6" t="str">
        <f>IFERROR(VLOOKUP(E145,Factors!$A$17:$D$25,4,FALSE),"")</f>
        <v/>
      </c>
      <c r="I145" s="6" t="str">
        <f t="shared" si="2"/>
        <v/>
      </c>
    </row>
    <row r="146" spans="1:9">
      <c r="A146" s="3"/>
      <c r="B146" s="3"/>
      <c r="C146" s="3"/>
      <c r="D146" s="3"/>
      <c r="E146" s="3"/>
      <c r="F146" s="3"/>
      <c r="G146" s="3"/>
      <c r="H146" s="6" t="str">
        <f>IFERROR(VLOOKUP(E146,Factors!$A$17:$D$25,4,FALSE),"")</f>
        <v/>
      </c>
      <c r="I146" s="6" t="str">
        <f t="shared" si="2"/>
        <v/>
      </c>
    </row>
    <row r="147" spans="1:9">
      <c r="A147" s="3"/>
      <c r="B147" s="3"/>
      <c r="C147" s="3"/>
      <c r="D147" s="3"/>
      <c r="E147" s="3"/>
      <c r="F147" s="3"/>
      <c r="G147" s="3"/>
      <c r="H147" s="6" t="str">
        <f>IFERROR(VLOOKUP(E147,Factors!$A$17:$D$25,4,FALSE),"")</f>
        <v/>
      </c>
      <c r="I147" s="6" t="str">
        <f t="shared" si="2"/>
        <v/>
      </c>
    </row>
    <row r="148" spans="1:9">
      <c r="A148" s="3"/>
      <c r="B148" s="3"/>
      <c r="C148" s="3"/>
      <c r="D148" s="3"/>
      <c r="E148" s="3"/>
      <c r="F148" s="3"/>
      <c r="G148" s="3"/>
      <c r="H148" s="6" t="str">
        <f>IFERROR(VLOOKUP(E148,Factors!$A$17:$D$25,4,FALSE),"")</f>
        <v/>
      </c>
      <c r="I148" s="6" t="str">
        <f t="shared" si="2"/>
        <v/>
      </c>
    </row>
    <row r="149" spans="1:9">
      <c r="A149" s="3"/>
      <c r="B149" s="3"/>
      <c r="C149" s="3"/>
      <c r="D149" s="3"/>
      <c r="E149" s="3"/>
      <c r="F149" s="3"/>
      <c r="G149" s="3"/>
      <c r="H149" s="6" t="str">
        <f>IFERROR(VLOOKUP(E149,Factors!$A$17:$D$25,4,FALSE),"")</f>
        <v/>
      </c>
      <c r="I149" s="6" t="str">
        <f t="shared" si="2"/>
        <v/>
      </c>
    </row>
    <row r="150" spans="1:9">
      <c r="A150" s="3"/>
      <c r="B150" s="3"/>
      <c r="C150" s="3"/>
      <c r="D150" s="3"/>
      <c r="E150" s="3"/>
      <c r="F150" s="3"/>
      <c r="G150" s="3"/>
      <c r="H150" s="6" t="str">
        <f>IFERROR(VLOOKUP(E150,Factors!$A$17:$D$25,4,FALSE),"")</f>
        <v/>
      </c>
      <c r="I150" s="6" t="str">
        <f t="shared" si="2"/>
        <v/>
      </c>
    </row>
    <row r="151" spans="1:9">
      <c r="A151" s="3"/>
      <c r="B151" s="3"/>
      <c r="C151" s="3"/>
      <c r="D151" s="3"/>
      <c r="E151" s="3"/>
      <c r="F151" s="3"/>
      <c r="G151" s="3"/>
      <c r="H151" s="6" t="str">
        <f>IFERROR(VLOOKUP(E151,Factors!$A$17:$D$25,4,FALSE),"")</f>
        <v/>
      </c>
      <c r="I151" s="6" t="str">
        <f t="shared" si="2"/>
        <v/>
      </c>
    </row>
    <row r="152" spans="1:9">
      <c r="A152" s="3"/>
      <c r="B152" s="3"/>
      <c r="C152" s="3"/>
      <c r="D152" s="3"/>
      <c r="E152" s="3"/>
      <c r="F152" s="3"/>
      <c r="G152" s="3"/>
      <c r="H152" s="6" t="str">
        <f>IFERROR(VLOOKUP(E152,Factors!$A$17:$D$25,4,FALSE),"")</f>
        <v/>
      </c>
      <c r="I152" s="6" t="str">
        <f t="shared" si="2"/>
        <v/>
      </c>
    </row>
    <row r="153" spans="1:9">
      <c r="A153" s="3"/>
      <c r="B153" s="3"/>
      <c r="C153" s="3"/>
      <c r="D153" s="3"/>
      <c r="E153" s="3"/>
      <c r="F153" s="3"/>
      <c r="G153" s="3"/>
      <c r="H153" s="6" t="str">
        <f>IFERROR(VLOOKUP(E153,Factors!$A$17:$D$25,4,FALSE),"")</f>
        <v/>
      </c>
      <c r="I153" s="6" t="str">
        <f t="shared" si="2"/>
        <v/>
      </c>
    </row>
    <row r="154" spans="1:9">
      <c r="A154" s="3"/>
      <c r="B154" s="3"/>
      <c r="C154" s="3"/>
      <c r="D154" s="3"/>
      <c r="E154" s="3"/>
      <c r="F154" s="3"/>
      <c r="G154" s="3"/>
      <c r="H154" s="6" t="str">
        <f>IFERROR(VLOOKUP(E154,Factors!$A$17:$D$25,4,FALSE),"")</f>
        <v/>
      </c>
      <c r="I154" s="6" t="str">
        <f t="shared" si="2"/>
        <v/>
      </c>
    </row>
    <row r="155" spans="1:9">
      <c r="A155" s="3"/>
      <c r="B155" s="3"/>
      <c r="C155" s="3"/>
      <c r="D155" s="3"/>
      <c r="E155" s="3"/>
      <c r="F155" s="3"/>
      <c r="G155" s="3"/>
      <c r="H155" s="6" t="str">
        <f>IFERROR(VLOOKUP(E155,Factors!$A$17:$D$25,4,FALSE),"")</f>
        <v/>
      </c>
      <c r="I155" s="6" t="str">
        <f t="shared" si="2"/>
        <v/>
      </c>
    </row>
    <row r="156" spans="1:9">
      <c r="A156" s="3"/>
      <c r="B156" s="3"/>
      <c r="C156" s="3"/>
      <c r="D156" s="3"/>
      <c r="E156" s="3"/>
      <c r="F156" s="3"/>
      <c r="G156" s="3"/>
      <c r="H156" s="6" t="str">
        <f>IFERROR(VLOOKUP(E156,Factors!$A$17:$D$25,4,FALSE),"")</f>
        <v/>
      </c>
      <c r="I156" s="6" t="str">
        <f t="shared" si="2"/>
        <v/>
      </c>
    </row>
    <row r="157" spans="1:9">
      <c r="A157" s="3"/>
      <c r="B157" s="3"/>
      <c r="C157" s="3"/>
      <c r="D157" s="3"/>
      <c r="E157" s="3"/>
      <c r="F157" s="3"/>
      <c r="G157" s="3"/>
      <c r="H157" s="6" t="str">
        <f>IFERROR(VLOOKUP(E157,Factors!$A$17:$D$25,4,FALSE),"")</f>
        <v/>
      </c>
      <c r="I157" s="6" t="str">
        <f t="shared" si="2"/>
        <v/>
      </c>
    </row>
    <row r="158" spans="1:9">
      <c r="A158" s="3"/>
      <c r="B158" s="3"/>
      <c r="C158" s="3"/>
      <c r="D158" s="3"/>
      <c r="E158" s="3"/>
      <c r="F158" s="3"/>
      <c r="G158" s="3"/>
      <c r="H158" s="6" t="str">
        <f>IFERROR(VLOOKUP(E158,Factors!$A$17:$D$25,4,FALSE),"")</f>
        <v/>
      </c>
      <c r="I158" s="6" t="str">
        <f t="shared" si="2"/>
        <v/>
      </c>
    </row>
    <row r="159" spans="1:9">
      <c r="A159" s="3"/>
      <c r="B159" s="3"/>
      <c r="C159" s="3"/>
      <c r="D159" s="3"/>
      <c r="E159" s="3"/>
      <c r="F159" s="3"/>
      <c r="G159" s="3"/>
      <c r="H159" s="6" t="str">
        <f>IFERROR(VLOOKUP(E159,Factors!$A$17:$D$25,4,FALSE),"")</f>
        <v/>
      </c>
      <c r="I159" s="6" t="str">
        <f t="shared" si="2"/>
        <v/>
      </c>
    </row>
    <row r="160" spans="1:9">
      <c r="A160" s="3"/>
      <c r="B160" s="3"/>
      <c r="C160" s="3"/>
      <c r="D160" s="3"/>
      <c r="E160" s="3"/>
      <c r="F160" s="3"/>
      <c r="G160" s="3"/>
      <c r="H160" s="6" t="str">
        <f>IFERROR(VLOOKUP(E160,Factors!$A$17:$D$25,4,FALSE),"")</f>
        <v/>
      </c>
      <c r="I160" s="6" t="str">
        <f t="shared" si="2"/>
        <v/>
      </c>
    </row>
    <row r="161" spans="1:9">
      <c r="A161" s="3"/>
      <c r="B161" s="3"/>
      <c r="C161" s="3"/>
      <c r="D161" s="3"/>
      <c r="E161" s="3"/>
      <c r="F161" s="3"/>
      <c r="G161" s="3"/>
      <c r="H161" s="6" t="str">
        <f>IFERROR(VLOOKUP(E161,Factors!$A$17:$D$25,4,FALSE),"")</f>
        <v/>
      </c>
      <c r="I161" s="6" t="str">
        <f t="shared" si="2"/>
        <v/>
      </c>
    </row>
    <row r="162" spans="1:9">
      <c r="A162" s="3"/>
      <c r="B162" s="3"/>
      <c r="C162" s="3"/>
      <c r="D162" s="3"/>
      <c r="E162" s="3"/>
      <c r="F162" s="3"/>
      <c r="G162" s="3"/>
      <c r="H162" s="6" t="str">
        <f>IFERROR(VLOOKUP(E162,Factors!$A$17:$D$25,4,FALSE),"")</f>
        <v/>
      </c>
      <c r="I162" s="6" t="str">
        <f t="shared" si="2"/>
        <v/>
      </c>
    </row>
    <row r="163" spans="1:9">
      <c r="A163" s="3"/>
      <c r="B163" s="3"/>
      <c r="C163" s="3"/>
      <c r="D163" s="3"/>
      <c r="E163" s="3"/>
      <c r="F163" s="3"/>
      <c r="G163" s="3"/>
      <c r="H163" s="6" t="str">
        <f>IFERROR(VLOOKUP(E163,Factors!$A$17:$D$25,4,FALSE),"")</f>
        <v/>
      </c>
      <c r="I163" s="6" t="str">
        <f t="shared" si="2"/>
        <v/>
      </c>
    </row>
    <row r="164" spans="1:9">
      <c r="A164" s="3"/>
      <c r="B164" s="3"/>
      <c r="C164" s="3"/>
      <c r="D164" s="3"/>
      <c r="E164" s="3"/>
      <c r="F164" s="3"/>
      <c r="G164" s="3"/>
      <c r="H164" s="6" t="str">
        <f>IFERROR(VLOOKUP(E164,Factors!$A$17:$D$25,4,FALSE),"")</f>
        <v/>
      </c>
      <c r="I164" s="6" t="str">
        <f t="shared" si="2"/>
        <v/>
      </c>
    </row>
    <row r="165" spans="1:9">
      <c r="A165" s="3"/>
      <c r="B165" s="3"/>
      <c r="C165" s="3"/>
      <c r="D165" s="3"/>
      <c r="E165" s="3"/>
      <c r="F165" s="3"/>
      <c r="G165" s="3"/>
      <c r="H165" s="6" t="str">
        <f>IFERROR(VLOOKUP(E165,Factors!$A$17:$D$25,4,FALSE),"")</f>
        <v/>
      </c>
      <c r="I165" s="6" t="str">
        <f t="shared" si="2"/>
        <v/>
      </c>
    </row>
    <row r="166" spans="1:9">
      <c r="A166" s="3"/>
      <c r="B166" s="3"/>
      <c r="C166" s="3"/>
      <c r="D166" s="3"/>
      <c r="E166" s="3"/>
      <c r="F166" s="3"/>
      <c r="G166" s="3"/>
      <c r="H166" s="6" t="str">
        <f>IFERROR(VLOOKUP(E166,Factors!$A$17:$D$25,4,FALSE),"")</f>
        <v/>
      </c>
      <c r="I166" s="6" t="str">
        <f t="shared" si="2"/>
        <v/>
      </c>
    </row>
    <row r="167" spans="1:9">
      <c r="A167" s="3"/>
      <c r="B167" s="3"/>
      <c r="C167" s="3"/>
      <c r="D167" s="3"/>
      <c r="E167" s="3"/>
      <c r="F167" s="3"/>
      <c r="G167" s="3"/>
      <c r="H167" s="6" t="str">
        <f>IFERROR(VLOOKUP(E167,Factors!$A$17:$D$25,4,FALSE),"")</f>
        <v/>
      </c>
      <c r="I167" s="6" t="str">
        <f t="shared" si="2"/>
        <v/>
      </c>
    </row>
    <row r="168" spans="1:9">
      <c r="A168" s="3"/>
      <c r="B168" s="3"/>
      <c r="C168" s="3"/>
      <c r="D168" s="3"/>
      <c r="E168" s="3"/>
      <c r="F168" s="3"/>
      <c r="G168" s="3"/>
      <c r="H168" s="6" t="str">
        <f>IFERROR(VLOOKUP(E168,Factors!$A$17:$D$25,4,FALSE),"")</f>
        <v/>
      </c>
      <c r="I168" s="6" t="str">
        <f t="shared" si="2"/>
        <v/>
      </c>
    </row>
    <row r="169" spans="1:9">
      <c r="A169" s="3"/>
      <c r="B169" s="3"/>
      <c r="C169" s="3"/>
      <c r="D169" s="3"/>
      <c r="E169" s="3"/>
      <c r="F169" s="3"/>
      <c r="G169" s="3"/>
      <c r="H169" s="6" t="str">
        <f>IFERROR(VLOOKUP(E169,Factors!$A$17:$D$25,4,FALSE),"")</f>
        <v/>
      </c>
      <c r="I169" s="6" t="str">
        <f t="shared" si="2"/>
        <v/>
      </c>
    </row>
    <row r="170" spans="1:9">
      <c r="A170" s="3"/>
      <c r="B170" s="3"/>
      <c r="C170" s="3"/>
      <c r="D170" s="3"/>
      <c r="E170" s="3"/>
      <c r="F170" s="3"/>
      <c r="G170" s="3"/>
      <c r="H170" s="6" t="str">
        <f>IFERROR(VLOOKUP(E170,Factors!$A$17:$D$25,4,FALSE),"")</f>
        <v/>
      </c>
      <c r="I170" s="6" t="str">
        <f t="shared" si="2"/>
        <v/>
      </c>
    </row>
    <row r="171" spans="1:9">
      <c r="A171" s="3"/>
      <c r="B171" s="3"/>
      <c r="C171" s="3"/>
      <c r="D171" s="3"/>
      <c r="E171" s="3"/>
      <c r="F171" s="3"/>
      <c r="G171" s="3"/>
      <c r="H171" s="6" t="str">
        <f>IFERROR(VLOOKUP(E171,Factors!$A$17:$D$25,4,FALSE),"")</f>
        <v/>
      </c>
      <c r="I171" s="6" t="str">
        <f t="shared" si="2"/>
        <v/>
      </c>
    </row>
    <row r="172" spans="1:9">
      <c r="A172" s="3"/>
      <c r="B172" s="3"/>
      <c r="C172" s="3"/>
      <c r="D172" s="3"/>
      <c r="E172" s="3"/>
      <c r="F172" s="3"/>
      <c r="G172" s="3"/>
      <c r="H172" s="6" t="str">
        <f>IFERROR(VLOOKUP(E172,Factors!$A$17:$D$25,4,FALSE),"")</f>
        <v/>
      </c>
      <c r="I172" s="6" t="str">
        <f t="shared" si="2"/>
        <v/>
      </c>
    </row>
    <row r="173" spans="1:9">
      <c r="A173" s="3"/>
      <c r="B173" s="3"/>
      <c r="C173" s="3"/>
      <c r="D173" s="3"/>
      <c r="E173" s="3"/>
      <c r="F173" s="3"/>
      <c r="G173" s="3"/>
      <c r="H173" s="6" t="str">
        <f>IFERROR(VLOOKUP(E173,Factors!$A$17:$D$25,4,FALSE),"")</f>
        <v/>
      </c>
      <c r="I173" s="6" t="str">
        <f t="shared" si="2"/>
        <v/>
      </c>
    </row>
    <row r="174" spans="1:9">
      <c r="A174" s="3"/>
      <c r="B174" s="3"/>
      <c r="C174" s="3"/>
      <c r="D174" s="3"/>
      <c r="E174" s="3"/>
      <c r="F174" s="3"/>
      <c r="G174" s="3"/>
      <c r="H174" s="6" t="str">
        <f>IFERROR(VLOOKUP(E174,Factors!$A$17:$D$25,4,FALSE),"")</f>
        <v/>
      </c>
      <c r="I174" s="6" t="str">
        <f t="shared" si="2"/>
        <v/>
      </c>
    </row>
    <row r="175" spans="1:9">
      <c r="A175" s="3"/>
      <c r="B175" s="3"/>
      <c r="C175" s="3"/>
      <c r="D175" s="3"/>
      <c r="E175" s="3"/>
      <c r="F175" s="3"/>
      <c r="G175" s="3"/>
      <c r="H175" s="6" t="str">
        <f>IFERROR(VLOOKUP(E175,Factors!$A$17:$D$25,4,FALSE),"")</f>
        <v/>
      </c>
      <c r="I175" s="6" t="str">
        <f t="shared" si="2"/>
        <v/>
      </c>
    </row>
    <row r="176" spans="1:9">
      <c r="A176" s="3"/>
      <c r="B176" s="3"/>
      <c r="C176" s="3"/>
      <c r="D176" s="3"/>
      <c r="E176" s="3"/>
      <c r="F176" s="3"/>
      <c r="G176" s="3"/>
      <c r="H176" s="6" t="str">
        <f>IFERROR(VLOOKUP(E176,Factors!$A$17:$D$25,4,FALSE),"")</f>
        <v/>
      </c>
      <c r="I176" s="6" t="str">
        <f t="shared" si="2"/>
        <v/>
      </c>
    </row>
    <row r="177" spans="1:9">
      <c r="A177" s="3"/>
      <c r="B177" s="3"/>
      <c r="C177" s="3"/>
      <c r="D177" s="3"/>
      <c r="E177" s="3"/>
      <c r="F177" s="3"/>
      <c r="G177" s="3"/>
      <c r="H177" s="6" t="str">
        <f>IFERROR(VLOOKUP(E177,Factors!$A$17:$D$25,4,FALSE),"")</f>
        <v/>
      </c>
      <c r="I177" s="6" t="str">
        <f t="shared" si="2"/>
        <v/>
      </c>
    </row>
    <row r="178" spans="1:9">
      <c r="A178" s="3"/>
      <c r="B178" s="3"/>
      <c r="C178" s="3"/>
      <c r="D178" s="3"/>
      <c r="E178" s="3"/>
      <c r="F178" s="3"/>
      <c r="G178" s="3"/>
      <c r="H178" s="6" t="str">
        <f>IFERROR(VLOOKUP(E178,Factors!$A$17:$D$25,4,FALSE),"")</f>
        <v/>
      </c>
      <c r="I178" s="6" t="str">
        <f t="shared" si="2"/>
        <v/>
      </c>
    </row>
    <row r="179" spans="1:9">
      <c r="A179" s="3"/>
      <c r="B179" s="3"/>
      <c r="C179" s="3"/>
      <c r="D179" s="3"/>
      <c r="E179" s="3"/>
      <c r="F179" s="3"/>
      <c r="G179" s="3"/>
      <c r="H179" s="6" t="str">
        <f>IFERROR(VLOOKUP(E179,Factors!$A$17:$D$25,4,FALSE),"")</f>
        <v/>
      </c>
      <c r="I179" s="6" t="str">
        <f t="shared" si="2"/>
        <v/>
      </c>
    </row>
    <row r="180" spans="1:9">
      <c r="A180" s="3"/>
      <c r="B180" s="3"/>
      <c r="C180" s="3"/>
      <c r="D180" s="3"/>
      <c r="E180" s="3"/>
      <c r="F180" s="3"/>
      <c r="G180" s="3"/>
      <c r="H180" s="6" t="str">
        <f>IFERROR(VLOOKUP(E180,Factors!$A$17:$D$25,4,FALSE),"")</f>
        <v/>
      </c>
      <c r="I180" s="6" t="str">
        <f t="shared" si="2"/>
        <v/>
      </c>
    </row>
    <row r="181" spans="1:9">
      <c r="A181" s="3"/>
      <c r="B181" s="3"/>
      <c r="C181" s="3"/>
      <c r="D181" s="3"/>
      <c r="E181" s="3"/>
      <c r="F181" s="3"/>
      <c r="G181" s="3"/>
      <c r="H181" s="6" t="str">
        <f>IFERROR(VLOOKUP(E181,Factors!$A$17:$D$25,4,FALSE),"")</f>
        <v/>
      </c>
      <c r="I181" s="6" t="str">
        <f t="shared" si="2"/>
        <v/>
      </c>
    </row>
    <row r="182" spans="1:9">
      <c r="A182" s="3"/>
      <c r="B182" s="3"/>
      <c r="C182" s="3"/>
      <c r="D182" s="3"/>
      <c r="E182" s="3"/>
      <c r="F182" s="3"/>
      <c r="G182" s="3"/>
      <c r="H182" s="6" t="str">
        <f>IFERROR(VLOOKUP(E182,Factors!$A$17:$D$25,4,FALSE),"")</f>
        <v/>
      </c>
      <c r="I182" s="6" t="str">
        <f t="shared" si="2"/>
        <v/>
      </c>
    </row>
    <row r="183" spans="1:9">
      <c r="A183" s="3"/>
      <c r="B183" s="3"/>
      <c r="C183" s="3"/>
      <c r="D183" s="3"/>
      <c r="E183" s="3"/>
      <c r="F183" s="3"/>
      <c r="G183" s="3"/>
      <c r="H183" s="6" t="str">
        <f>IFERROR(VLOOKUP(E183,Factors!$A$17:$D$25,4,FALSE),"")</f>
        <v/>
      </c>
      <c r="I183" s="6" t="str">
        <f t="shared" si="2"/>
        <v/>
      </c>
    </row>
    <row r="184" spans="1:9">
      <c r="A184" s="3"/>
      <c r="B184" s="3"/>
      <c r="C184" s="3"/>
      <c r="D184" s="3"/>
      <c r="E184" s="3"/>
      <c r="F184" s="3"/>
      <c r="G184" s="3"/>
      <c r="H184" s="6" t="str">
        <f>IFERROR(VLOOKUP(E184,Factors!$A$17:$D$25,4,FALSE),"")</f>
        <v/>
      </c>
      <c r="I184" s="6" t="str">
        <f t="shared" si="2"/>
        <v/>
      </c>
    </row>
    <row r="185" spans="1:9">
      <c r="A185" s="3"/>
      <c r="B185" s="3"/>
      <c r="C185" s="3"/>
      <c r="D185" s="3"/>
      <c r="E185" s="3"/>
      <c r="F185" s="3"/>
      <c r="G185" s="3"/>
      <c r="H185" s="6" t="str">
        <f>IFERROR(VLOOKUP(E185,Factors!$A$17:$D$25,4,FALSE),"")</f>
        <v/>
      </c>
      <c r="I185" s="6" t="str">
        <f t="shared" si="2"/>
        <v/>
      </c>
    </row>
    <row r="186" spans="1:9">
      <c r="A186" s="3"/>
      <c r="B186" s="3"/>
      <c r="C186" s="3"/>
      <c r="D186" s="3"/>
      <c r="E186" s="3"/>
      <c r="F186" s="3"/>
      <c r="G186" s="3"/>
      <c r="H186" s="6" t="str">
        <f>IFERROR(VLOOKUP(E186,Factors!$A$17:$D$25,4,FALSE),"")</f>
        <v/>
      </c>
      <c r="I186" s="6" t="str">
        <f t="shared" si="2"/>
        <v/>
      </c>
    </row>
    <row r="187" spans="1:9">
      <c r="A187" s="3"/>
      <c r="B187" s="3"/>
      <c r="C187" s="3"/>
      <c r="D187" s="3"/>
      <c r="E187" s="3"/>
      <c r="F187" s="3"/>
      <c r="G187" s="3"/>
      <c r="H187" s="6" t="str">
        <f>IFERROR(VLOOKUP(E187,Factors!$A$17:$D$25,4,FALSE),"")</f>
        <v/>
      </c>
      <c r="I187" s="6" t="str">
        <f t="shared" si="2"/>
        <v/>
      </c>
    </row>
    <row r="188" spans="1:9">
      <c r="A188" s="3"/>
      <c r="B188" s="3"/>
      <c r="C188" s="3"/>
      <c r="D188" s="3"/>
      <c r="E188" s="3"/>
      <c r="F188" s="3"/>
      <c r="G188" s="3"/>
      <c r="H188" s="6" t="str">
        <f>IFERROR(VLOOKUP(E188,Factors!$A$17:$D$25,4,FALSE),"")</f>
        <v/>
      </c>
      <c r="I188" s="6" t="str">
        <f t="shared" si="2"/>
        <v/>
      </c>
    </row>
    <row r="189" spans="1:9">
      <c r="A189" s="3"/>
      <c r="B189" s="3"/>
      <c r="C189" s="3"/>
      <c r="D189" s="3"/>
      <c r="E189" s="3"/>
      <c r="F189" s="3"/>
      <c r="G189" s="3"/>
      <c r="H189" s="6" t="str">
        <f>IFERROR(VLOOKUP(E189,Factors!$A$17:$D$25,4,FALSE),"")</f>
        <v/>
      </c>
      <c r="I189" s="6" t="str">
        <f t="shared" si="2"/>
        <v/>
      </c>
    </row>
    <row r="190" spans="1:9">
      <c r="A190" s="3"/>
      <c r="B190" s="3"/>
      <c r="C190" s="3"/>
      <c r="D190" s="3"/>
      <c r="E190" s="3"/>
      <c r="F190" s="3"/>
      <c r="G190" s="3"/>
      <c r="H190" s="6" t="str">
        <f>IFERROR(VLOOKUP(E190,Factors!$A$17:$D$25,4,FALSE),"")</f>
        <v/>
      </c>
      <c r="I190" s="6" t="str">
        <f t="shared" si="2"/>
        <v/>
      </c>
    </row>
    <row r="191" spans="1:9">
      <c r="A191" s="3"/>
      <c r="B191" s="3"/>
      <c r="C191" s="3"/>
      <c r="D191" s="3"/>
      <c r="E191" s="3"/>
      <c r="F191" s="3"/>
      <c r="G191" s="3"/>
      <c r="H191" s="6" t="str">
        <f>IFERROR(VLOOKUP(E191,Factors!$A$17:$D$25,4,FALSE),"")</f>
        <v/>
      </c>
      <c r="I191" s="6" t="str">
        <f t="shared" si="2"/>
        <v/>
      </c>
    </row>
    <row r="192" spans="1:9">
      <c r="A192" s="3"/>
      <c r="B192" s="3"/>
      <c r="C192" s="3"/>
      <c r="D192" s="3"/>
      <c r="E192" s="3"/>
      <c r="F192" s="3"/>
      <c r="G192" s="3"/>
      <c r="H192" s="6" t="str">
        <f>IFERROR(VLOOKUP(E192,Factors!$A$17:$D$25,4,FALSE),"")</f>
        <v/>
      </c>
      <c r="I192" s="6" t="str">
        <f t="shared" si="2"/>
        <v/>
      </c>
    </row>
    <row r="193" spans="1:9">
      <c r="A193" s="3"/>
      <c r="B193" s="3"/>
      <c r="C193" s="3"/>
      <c r="D193" s="3"/>
      <c r="E193" s="3"/>
      <c r="F193" s="3"/>
      <c r="G193" s="3"/>
      <c r="H193" s="6" t="str">
        <f>IFERROR(VLOOKUP(E193,Factors!$A$17:$D$25,4,FALSE),"")</f>
        <v/>
      </c>
      <c r="I193" s="6" t="str">
        <f t="shared" si="2"/>
        <v/>
      </c>
    </row>
    <row r="194" spans="1:9">
      <c r="A194" s="3"/>
      <c r="B194" s="3"/>
      <c r="C194" s="3"/>
      <c r="D194" s="3"/>
      <c r="E194" s="3"/>
      <c r="F194" s="3"/>
      <c r="G194" s="3"/>
      <c r="H194" s="6" t="str">
        <f>IFERROR(VLOOKUP(E194,Factors!$A$17:$D$25,4,FALSE),"")</f>
        <v/>
      </c>
      <c r="I194" s="6" t="str">
        <f t="shared" ref="I194:I257" si="3">IF(OR(F194="",H194=""),"",F194*H194)</f>
        <v/>
      </c>
    </row>
    <row r="195" spans="1:9">
      <c r="A195" s="3"/>
      <c r="B195" s="3"/>
      <c r="C195" s="3"/>
      <c r="D195" s="3"/>
      <c r="E195" s="3"/>
      <c r="F195" s="3"/>
      <c r="G195" s="3"/>
      <c r="H195" s="6" t="str">
        <f>IFERROR(VLOOKUP(E195,Factors!$A$17:$D$25,4,FALSE),"")</f>
        <v/>
      </c>
      <c r="I195" s="6" t="str">
        <f t="shared" si="3"/>
        <v/>
      </c>
    </row>
    <row r="196" spans="1:9">
      <c r="A196" s="3"/>
      <c r="B196" s="3"/>
      <c r="C196" s="3"/>
      <c r="D196" s="3"/>
      <c r="E196" s="3"/>
      <c r="F196" s="3"/>
      <c r="G196" s="3"/>
      <c r="H196" s="6" t="str">
        <f>IFERROR(VLOOKUP(E196,Factors!$A$17:$D$25,4,FALSE),"")</f>
        <v/>
      </c>
      <c r="I196" s="6" t="str">
        <f t="shared" si="3"/>
        <v/>
      </c>
    </row>
    <row r="197" spans="1:9">
      <c r="A197" s="3"/>
      <c r="B197" s="3"/>
      <c r="C197" s="3"/>
      <c r="D197" s="3"/>
      <c r="E197" s="3"/>
      <c r="F197" s="3"/>
      <c r="G197" s="3"/>
      <c r="H197" s="6" t="str">
        <f>IFERROR(VLOOKUP(E197,Factors!$A$17:$D$25,4,FALSE),"")</f>
        <v/>
      </c>
      <c r="I197" s="6" t="str">
        <f t="shared" si="3"/>
        <v/>
      </c>
    </row>
    <row r="198" spans="1:9">
      <c r="A198" s="3"/>
      <c r="B198" s="3"/>
      <c r="C198" s="3"/>
      <c r="D198" s="3"/>
      <c r="E198" s="3"/>
      <c r="F198" s="3"/>
      <c r="G198" s="3"/>
      <c r="H198" s="6" t="str">
        <f>IFERROR(VLOOKUP(E198,Factors!$A$17:$D$25,4,FALSE),"")</f>
        <v/>
      </c>
      <c r="I198" s="6" t="str">
        <f t="shared" si="3"/>
        <v/>
      </c>
    </row>
    <row r="199" spans="1:9">
      <c r="A199" s="3"/>
      <c r="B199" s="3"/>
      <c r="C199" s="3"/>
      <c r="D199" s="3"/>
      <c r="E199" s="3"/>
      <c r="F199" s="3"/>
      <c r="G199" s="3"/>
      <c r="H199" s="6" t="str">
        <f>IFERROR(VLOOKUP(E199,Factors!$A$17:$D$25,4,FALSE),"")</f>
        <v/>
      </c>
      <c r="I199" s="6" t="str">
        <f t="shared" si="3"/>
        <v/>
      </c>
    </row>
    <row r="200" spans="1:9">
      <c r="A200" s="3"/>
      <c r="B200" s="3"/>
      <c r="C200" s="3"/>
      <c r="D200" s="3"/>
      <c r="E200" s="3"/>
      <c r="F200" s="3"/>
      <c r="G200" s="3"/>
      <c r="H200" s="6" t="str">
        <f>IFERROR(VLOOKUP(E200,Factors!$A$17:$D$25,4,FALSE),"")</f>
        <v/>
      </c>
      <c r="I200" s="6" t="str">
        <f t="shared" si="3"/>
        <v/>
      </c>
    </row>
    <row r="201" spans="1:9">
      <c r="A201" s="3"/>
      <c r="B201" s="3"/>
      <c r="C201" s="3"/>
      <c r="D201" s="3"/>
      <c r="E201" s="3"/>
      <c r="F201" s="3"/>
      <c r="G201" s="3"/>
      <c r="H201" s="6" t="str">
        <f>IFERROR(VLOOKUP(E201,Factors!$A$17:$D$25,4,FALSE),"")</f>
        <v/>
      </c>
      <c r="I201" s="6" t="str">
        <f t="shared" si="3"/>
        <v/>
      </c>
    </row>
    <row r="202" spans="1:9">
      <c r="A202" s="3"/>
      <c r="B202" s="3"/>
      <c r="C202" s="3"/>
      <c r="D202" s="3"/>
      <c r="E202" s="3"/>
      <c r="F202" s="3"/>
      <c r="G202" s="3"/>
      <c r="H202" s="6" t="str">
        <f>IFERROR(VLOOKUP(E202,Factors!$A$17:$D$25,4,FALSE),"")</f>
        <v/>
      </c>
      <c r="I202" s="6" t="str">
        <f t="shared" si="3"/>
        <v/>
      </c>
    </row>
    <row r="203" spans="1:9">
      <c r="A203" s="3"/>
      <c r="B203" s="3"/>
      <c r="C203" s="3"/>
      <c r="D203" s="3"/>
      <c r="E203" s="3"/>
      <c r="F203" s="3"/>
      <c r="G203" s="3"/>
      <c r="H203" s="6" t="str">
        <f>IFERROR(VLOOKUP(E203,Factors!$A$17:$D$25,4,FALSE),"")</f>
        <v/>
      </c>
      <c r="I203" s="6" t="str">
        <f t="shared" si="3"/>
        <v/>
      </c>
    </row>
    <row r="204" spans="1:9">
      <c r="A204" s="3"/>
      <c r="B204" s="3"/>
      <c r="C204" s="3"/>
      <c r="D204" s="3"/>
      <c r="E204" s="3"/>
      <c r="F204" s="3"/>
      <c r="G204" s="3"/>
      <c r="H204" s="6" t="str">
        <f>IFERROR(VLOOKUP(E204,Factors!$A$17:$D$25,4,FALSE),"")</f>
        <v/>
      </c>
      <c r="I204" s="6" t="str">
        <f t="shared" si="3"/>
        <v/>
      </c>
    </row>
    <row r="205" spans="1:9">
      <c r="A205" s="3"/>
      <c r="B205" s="3"/>
      <c r="C205" s="3"/>
      <c r="D205" s="3"/>
      <c r="E205" s="3"/>
      <c r="F205" s="3"/>
      <c r="G205" s="3"/>
      <c r="H205" s="6" t="str">
        <f>IFERROR(VLOOKUP(E205,Factors!$A$17:$D$25,4,FALSE),"")</f>
        <v/>
      </c>
      <c r="I205" s="6" t="str">
        <f t="shared" si="3"/>
        <v/>
      </c>
    </row>
    <row r="206" spans="1:9">
      <c r="A206" s="3"/>
      <c r="B206" s="3"/>
      <c r="C206" s="3"/>
      <c r="D206" s="3"/>
      <c r="E206" s="3"/>
      <c r="F206" s="3"/>
      <c r="G206" s="3"/>
      <c r="H206" s="6" t="str">
        <f>IFERROR(VLOOKUP(E206,Factors!$A$17:$D$25,4,FALSE),"")</f>
        <v/>
      </c>
      <c r="I206" s="6" t="str">
        <f t="shared" si="3"/>
        <v/>
      </c>
    </row>
    <row r="207" spans="1:9">
      <c r="A207" s="3"/>
      <c r="B207" s="3"/>
      <c r="C207" s="3"/>
      <c r="D207" s="3"/>
      <c r="E207" s="3"/>
      <c r="F207" s="3"/>
      <c r="G207" s="3"/>
      <c r="H207" s="6" t="str">
        <f>IFERROR(VLOOKUP(E207,Factors!$A$17:$D$25,4,FALSE),"")</f>
        <v/>
      </c>
      <c r="I207" s="6" t="str">
        <f t="shared" si="3"/>
        <v/>
      </c>
    </row>
    <row r="208" spans="1:9">
      <c r="A208" s="3"/>
      <c r="B208" s="3"/>
      <c r="C208" s="3"/>
      <c r="D208" s="3"/>
      <c r="E208" s="3"/>
      <c r="F208" s="3"/>
      <c r="G208" s="3"/>
      <c r="H208" s="6" t="str">
        <f>IFERROR(VLOOKUP(E208,Factors!$A$17:$D$25,4,FALSE),"")</f>
        <v/>
      </c>
      <c r="I208" s="6" t="str">
        <f t="shared" si="3"/>
        <v/>
      </c>
    </row>
    <row r="209" spans="1:9">
      <c r="A209" s="3"/>
      <c r="B209" s="3"/>
      <c r="C209" s="3"/>
      <c r="D209" s="3"/>
      <c r="E209" s="3"/>
      <c r="F209" s="3"/>
      <c r="G209" s="3"/>
      <c r="H209" s="6" t="str">
        <f>IFERROR(VLOOKUP(E209,Factors!$A$17:$D$25,4,FALSE),"")</f>
        <v/>
      </c>
      <c r="I209" s="6" t="str">
        <f t="shared" si="3"/>
        <v/>
      </c>
    </row>
    <row r="210" spans="1:9">
      <c r="A210" s="3"/>
      <c r="B210" s="3"/>
      <c r="C210" s="3"/>
      <c r="D210" s="3"/>
      <c r="E210" s="3"/>
      <c r="F210" s="3"/>
      <c r="G210" s="3"/>
      <c r="H210" s="6" t="str">
        <f>IFERROR(VLOOKUP(E210,Factors!$A$17:$D$25,4,FALSE),"")</f>
        <v/>
      </c>
      <c r="I210" s="6" t="str">
        <f t="shared" si="3"/>
        <v/>
      </c>
    </row>
    <row r="211" spans="1:9">
      <c r="A211" s="3"/>
      <c r="B211" s="3"/>
      <c r="C211" s="3"/>
      <c r="D211" s="3"/>
      <c r="E211" s="3"/>
      <c r="F211" s="3"/>
      <c r="G211" s="3"/>
      <c r="H211" s="6" t="str">
        <f>IFERROR(VLOOKUP(E211,Factors!$A$17:$D$25,4,FALSE),"")</f>
        <v/>
      </c>
      <c r="I211" s="6" t="str">
        <f t="shared" si="3"/>
        <v/>
      </c>
    </row>
    <row r="212" spans="1:9">
      <c r="A212" s="3"/>
      <c r="B212" s="3"/>
      <c r="C212" s="3"/>
      <c r="D212" s="3"/>
      <c r="E212" s="3"/>
      <c r="F212" s="3"/>
      <c r="G212" s="3"/>
      <c r="H212" s="6" t="str">
        <f>IFERROR(VLOOKUP(E212,Factors!$A$17:$D$25,4,FALSE),"")</f>
        <v/>
      </c>
      <c r="I212" s="6" t="str">
        <f t="shared" si="3"/>
        <v/>
      </c>
    </row>
    <row r="213" spans="1:9">
      <c r="A213" s="3"/>
      <c r="B213" s="3"/>
      <c r="C213" s="3"/>
      <c r="D213" s="3"/>
      <c r="E213" s="3"/>
      <c r="F213" s="3"/>
      <c r="G213" s="3"/>
      <c r="H213" s="6" t="str">
        <f>IFERROR(VLOOKUP(E213,Factors!$A$17:$D$25,4,FALSE),"")</f>
        <v/>
      </c>
      <c r="I213" s="6" t="str">
        <f t="shared" si="3"/>
        <v/>
      </c>
    </row>
    <row r="214" spans="1:9">
      <c r="A214" s="3"/>
      <c r="B214" s="3"/>
      <c r="C214" s="3"/>
      <c r="D214" s="3"/>
      <c r="E214" s="3"/>
      <c r="F214" s="3"/>
      <c r="G214" s="3"/>
      <c r="H214" s="6" t="str">
        <f>IFERROR(VLOOKUP(E214,Factors!$A$17:$D$25,4,FALSE),"")</f>
        <v/>
      </c>
      <c r="I214" s="6" t="str">
        <f t="shared" si="3"/>
        <v/>
      </c>
    </row>
    <row r="215" spans="1:9">
      <c r="A215" s="3"/>
      <c r="B215" s="3"/>
      <c r="C215" s="3"/>
      <c r="D215" s="3"/>
      <c r="E215" s="3"/>
      <c r="F215" s="3"/>
      <c r="G215" s="3"/>
      <c r="H215" s="6" t="str">
        <f>IFERROR(VLOOKUP(E215,Factors!$A$17:$D$25,4,FALSE),"")</f>
        <v/>
      </c>
      <c r="I215" s="6" t="str">
        <f t="shared" si="3"/>
        <v/>
      </c>
    </row>
    <row r="216" spans="1:9">
      <c r="A216" s="3"/>
      <c r="B216" s="3"/>
      <c r="C216" s="3"/>
      <c r="D216" s="3"/>
      <c r="E216" s="3"/>
      <c r="F216" s="3"/>
      <c r="G216" s="3"/>
      <c r="H216" s="6" t="str">
        <f>IFERROR(VLOOKUP(E216,Factors!$A$17:$D$25,4,FALSE),"")</f>
        <v/>
      </c>
      <c r="I216" s="6" t="str">
        <f t="shared" si="3"/>
        <v/>
      </c>
    </row>
    <row r="217" spans="1:9">
      <c r="A217" s="3"/>
      <c r="B217" s="3"/>
      <c r="C217" s="3"/>
      <c r="D217" s="3"/>
      <c r="E217" s="3"/>
      <c r="F217" s="3"/>
      <c r="G217" s="3"/>
      <c r="H217" s="6" t="str">
        <f>IFERROR(VLOOKUP(E217,Factors!$A$17:$D$25,4,FALSE),"")</f>
        <v/>
      </c>
      <c r="I217" s="6" t="str">
        <f t="shared" si="3"/>
        <v/>
      </c>
    </row>
    <row r="218" spans="1:9">
      <c r="A218" s="3"/>
      <c r="B218" s="3"/>
      <c r="C218" s="3"/>
      <c r="D218" s="3"/>
      <c r="E218" s="3"/>
      <c r="F218" s="3"/>
      <c r="G218" s="3"/>
      <c r="H218" s="6" t="str">
        <f>IFERROR(VLOOKUP(E218,Factors!$A$17:$D$25,4,FALSE),"")</f>
        <v/>
      </c>
      <c r="I218" s="6" t="str">
        <f t="shared" si="3"/>
        <v/>
      </c>
    </row>
    <row r="219" spans="1:9">
      <c r="A219" s="3"/>
      <c r="B219" s="3"/>
      <c r="C219" s="3"/>
      <c r="D219" s="3"/>
      <c r="E219" s="3"/>
      <c r="F219" s="3"/>
      <c r="G219" s="3"/>
      <c r="H219" s="6" t="str">
        <f>IFERROR(VLOOKUP(E219,Factors!$A$17:$D$25,4,FALSE),"")</f>
        <v/>
      </c>
      <c r="I219" s="6" t="str">
        <f t="shared" si="3"/>
        <v/>
      </c>
    </row>
    <row r="220" spans="1:9">
      <c r="A220" s="3"/>
      <c r="B220" s="3"/>
      <c r="C220" s="3"/>
      <c r="D220" s="3"/>
      <c r="E220" s="3"/>
      <c r="F220" s="3"/>
      <c r="G220" s="3"/>
      <c r="H220" s="6" t="str">
        <f>IFERROR(VLOOKUP(E220,Factors!$A$17:$D$25,4,FALSE),"")</f>
        <v/>
      </c>
      <c r="I220" s="6" t="str">
        <f t="shared" si="3"/>
        <v/>
      </c>
    </row>
    <row r="221" spans="1:9">
      <c r="A221" s="3"/>
      <c r="B221" s="3"/>
      <c r="C221" s="3"/>
      <c r="D221" s="3"/>
      <c r="E221" s="3"/>
      <c r="F221" s="3"/>
      <c r="G221" s="3"/>
      <c r="H221" s="6" t="str">
        <f>IFERROR(VLOOKUP(E221,Factors!$A$17:$D$25,4,FALSE),"")</f>
        <v/>
      </c>
      <c r="I221" s="6" t="str">
        <f t="shared" si="3"/>
        <v/>
      </c>
    </row>
    <row r="222" spans="1:9">
      <c r="A222" s="3"/>
      <c r="B222" s="3"/>
      <c r="C222" s="3"/>
      <c r="D222" s="3"/>
      <c r="E222" s="3"/>
      <c r="F222" s="3"/>
      <c r="G222" s="3"/>
      <c r="H222" s="6" t="str">
        <f>IFERROR(VLOOKUP(E222,Factors!$A$17:$D$25,4,FALSE),"")</f>
        <v/>
      </c>
      <c r="I222" s="6" t="str">
        <f t="shared" si="3"/>
        <v/>
      </c>
    </row>
    <row r="223" spans="1:9">
      <c r="A223" s="3"/>
      <c r="B223" s="3"/>
      <c r="C223" s="3"/>
      <c r="D223" s="3"/>
      <c r="E223" s="3"/>
      <c r="F223" s="3"/>
      <c r="G223" s="3"/>
      <c r="H223" s="6" t="str">
        <f>IFERROR(VLOOKUP(E223,Factors!$A$17:$D$25,4,FALSE),"")</f>
        <v/>
      </c>
      <c r="I223" s="6" t="str">
        <f t="shared" si="3"/>
        <v/>
      </c>
    </row>
    <row r="224" spans="1:9">
      <c r="A224" s="3"/>
      <c r="B224" s="3"/>
      <c r="C224" s="3"/>
      <c r="D224" s="3"/>
      <c r="E224" s="3"/>
      <c r="F224" s="3"/>
      <c r="G224" s="3"/>
      <c r="H224" s="6" t="str">
        <f>IFERROR(VLOOKUP(E224,Factors!$A$17:$D$25,4,FALSE),"")</f>
        <v/>
      </c>
      <c r="I224" s="6" t="str">
        <f t="shared" si="3"/>
        <v/>
      </c>
    </row>
    <row r="225" spans="1:9">
      <c r="A225" s="3"/>
      <c r="B225" s="3"/>
      <c r="C225" s="3"/>
      <c r="D225" s="3"/>
      <c r="E225" s="3"/>
      <c r="F225" s="3"/>
      <c r="G225" s="3"/>
      <c r="H225" s="6" t="str">
        <f>IFERROR(VLOOKUP(E225,Factors!$A$17:$D$25,4,FALSE),"")</f>
        <v/>
      </c>
      <c r="I225" s="6" t="str">
        <f t="shared" si="3"/>
        <v/>
      </c>
    </row>
    <row r="226" spans="1:9">
      <c r="A226" s="3"/>
      <c r="B226" s="3"/>
      <c r="C226" s="3"/>
      <c r="D226" s="3"/>
      <c r="E226" s="3"/>
      <c r="F226" s="3"/>
      <c r="G226" s="3"/>
      <c r="H226" s="6" t="str">
        <f>IFERROR(VLOOKUP(E226,Factors!$A$17:$D$25,4,FALSE),"")</f>
        <v/>
      </c>
      <c r="I226" s="6" t="str">
        <f t="shared" si="3"/>
        <v/>
      </c>
    </row>
    <row r="227" spans="1:9">
      <c r="A227" s="3"/>
      <c r="B227" s="3"/>
      <c r="C227" s="3"/>
      <c r="D227" s="3"/>
      <c r="E227" s="3"/>
      <c r="F227" s="3"/>
      <c r="G227" s="3"/>
      <c r="H227" s="6" t="str">
        <f>IFERROR(VLOOKUP(E227,Factors!$A$17:$D$25,4,FALSE),"")</f>
        <v/>
      </c>
      <c r="I227" s="6" t="str">
        <f t="shared" si="3"/>
        <v/>
      </c>
    </row>
    <row r="228" spans="1:9">
      <c r="A228" s="3"/>
      <c r="B228" s="3"/>
      <c r="C228" s="3"/>
      <c r="D228" s="3"/>
      <c r="E228" s="3"/>
      <c r="F228" s="3"/>
      <c r="G228" s="3"/>
      <c r="H228" s="6" t="str">
        <f>IFERROR(VLOOKUP(E228,Factors!$A$17:$D$25,4,FALSE),"")</f>
        <v/>
      </c>
      <c r="I228" s="6" t="str">
        <f t="shared" si="3"/>
        <v/>
      </c>
    </row>
    <row r="229" spans="1:9">
      <c r="A229" s="3"/>
      <c r="B229" s="3"/>
      <c r="C229" s="3"/>
      <c r="D229" s="3"/>
      <c r="E229" s="3"/>
      <c r="F229" s="3"/>
      <c r="G229" s="3"/>
      <c r="H229" s="6" t="str">
        <f>IFERROR(VLOOKUP(E229,Factors!$A$17:$D$25,4,FALSE),"")</f>
        <v/>
      </c>
      <c r="I229" s="6" t="str">
        <f t="shared" si="3"/>
        <v/>
      </c>
    </row>
    <row r="230" spans="1:9">
      <c r="A230" s="3"/>
      <c r="B230" s="3"/>
      <c r="C230" s="3"/>
      <c r="D230" s="3"/>
      <c r="E230" s="3"/>
      <c r="F230" s="3"/>
      <c r="G230" s="3"/>
      <c r="H230" s="6" t="str">
        <f>IFERROR(VLOOKUP(E230,Factors!$A$17:$D$25,4,FALSE),"")</f>
        <v/>
      </c>
      <c r="I230" s="6" t="str">
        <f t="shared" si="3"/>
        <v/>
      </c>
    </row>
    <row r="231" spans="1:9">
      <c r="A231" s="3"/>
      <c r="B231" s="3"/>
      <c r="C231" s="3"/>
      <c r="D231" s="3"/>
      <c r="E231" s="3"/>
      <c r="F231" s="3"/>
      <c r="G231" s="3"/>
      <c r="H231" s="6" t="str">
        <f>IFERROR(VLOOKUP(E231,Factors!$A$17:$D$25,4,FALSE),"")</f>
        <v/>
      </c>
      <c r="I231" s="6" t="str">
        <f t="shared" si="3"/>
        <v/>
      </c>
    </row>
    <row r="232" spans="1:9">
      <c r="A232" s="3"/>
      <c r="B232" s="3"/>
      <c r="C232" s="3"/>
      <c r="D232" s="3"/>
      <c r="E232" s="3"/>
      <c r="F232" s="3"/>
      <c r="G232" s="3"/>
      <c r="H232" s="6" t="str">
        <f>IFERROR(VLOOKUP(E232,Factors!$A$17:$D$25,4,FALSE),"")</f>
        <v/>
      </c>
      <c r="I232" s="6" t="str">
        <f t="shared" si="3"/>
        <v/>
      </c>
    </row>
    <row r="233" spans="1:9">
      <c r="A233" s="3"/>
      <c r="B233" s="3"/>
      <c r="C233" s="3"/>
      <c r="D233" s="3"/>
      <c r="E233" s="3"/>
      <c r="F233" s="3"/>
      <c r="G233" s="3"/>
      <c r="H233" s="6" t="str">
        <f>IFERROR(VLOOKUP(E233,Factors!$A$17:$D$25,4,FALSE),"")</f>
        <v/>
      </c>
      <c r="I233" s="6" t="str">
        <f t="shared" si="3"/>
        <v/>
      </c>
    </row>
    <row r="234" spans="1:9">
      <c r="A234" s="3"/>
      <c r="B234" s="3"/>
      <c r="C234" s="3"/>
      <c r="D234" s="3"/>
      <c r="E234" s="3"/>
      <c r="F234" s="3"/>
      <c r="G234" s="3"/>
      <c r="H234" s="6" t="str">
        <f>IFERROR(VLOOKUP(E234,Factors!$A$17:$D$25,4,FALSE),"")</f>
        <v/>
      </c>
      <c r="I234" s="6" t="str">
        <f t="shared" si="3"/>
        <v/>
      </c>
    </row>
    <row r="235" spans="1:9">
      <c r="A235" s="3"/>
      <c r="B235" s="3"/>
      <c r="C235" s="3"/>
      <c r="D235" s="3"/>
      <c r="E235" s="3"/>
      <c r="F235" s="3"/>
      <c r="G235" s="3"/>
      <c r="H235" s="6" t="str">
        <f>IFERROR(VLOOKUP(E235,Factors!$A$17:$D$25,4,FALSE),"")</f>
        <v/>
      </c>
      <c r="I235" s="6" t="str">
        <f t="shared" si="3"/>
        <v/>
      </c>
    </row>
    <row r="236" spans="1:9">
      <c r="A236" s="3"/>
      <c r="B236" s="3"/>
      <c r="C236" s="3"/>
      <c r="D236" s="3"/>
      <c r="E236" s="3"/>
      <c r="F236" s="3"/>
      <c r="G236" s="3"/>
      <c r="H236" s="6" t="str">
        <f>IFERROR(VLOOKUP(E236,Factors!$A$17:$D$25,4,FALSE),"")</f>
        <v/>
      </c>
      <c r="I236" s="6" t="str">
        <f t="shared" si="3"/>
        <v/>
      </c>
    </row>
    <row r="237" spans="1:9">
      <c r="A237" s="3"/>
      <c r="B237" s="3"/>
      <c r="C237" s="3"/>
      <c r="D237" s="3"/>
      <c r="E237" s="3"/>
      <c r="F237" s="3"/>
      <c r="G237" s="3"/>
      <c r="H237" s="6" t="str">
        <f>IFERROR(VLOOKUP(E237,Factors!$A$17:$D$25,4,FALSE),"")</f>
        <v/>
      </c>
      <c r="I237" s="6" t="str">
        <f t="shared" si="3"/>
        <v/>
      </c>
    </row>
    <row r="238" spans="1:9">
      <c r="A238" s="3"/>
      <c r="B238" s="3"/>
      <c r="C238" s="3"/>
      <c r="D238" s="3"/>
      <c r="E238" s="3"/>
      <c r="F238" s="3"/>
      <c r="G238" s="3"/>
      <c r="H238" s="6" t="str">
        <f>IFERROR(VLOOKUP(E238,Factors!$A$17:$D$25,4,FALSE),"")</f>
        <v/>
      </c>
      <c r="I238" s="6" t="str">
        <f t="shared" si="3"/>
        <v/>
      </c>
    </row>
    <row r="239" spans="1:9">
      <c r="A239" s="3"/>
      <c r="B239" s="3"/>
      <c r="C239" s="3"/>
      <c r="D239" s="3"/>
      <c r="E239" s="3"/>
      <c r="F239" s="3"/>
      <c r="G239" s="3"/>
      <c r="H239" s="6" t="str">
        <f>IFERROR(VLOOKUP(E239,Factors!$A$17:$D$25,4,FALSE),"")</f>
        <v/>
      </c>
      <c r="I239" s="6" t="str">
        <f t="shared" si="3"/>
        <v/>
      </c>
    </row>
    <row r="240" spans="1:9">
      <c r="A240" s="3"/>
      <c r="B240" s="3"/>
      <c r="C240" s="3"/>
      <c r="D240" s="3"/>
      <c r="E240" s="3"/>
      <c r="F240" s="3"/>
      <c r="G240" s="3"/>
      <c r="H240" s="6" t="str">
        <f>IFERROR(VLOOKUP(E240,Factors!$A$17:$D$25,4,FALSE),"")</f>
        <v/>
      </c>
      <c r="I240" s="6" t="str">
        <f t="shared" si="3"/>
        <v/>
      </c>
    </row>
    <row r="241" spans="1:9">
      <c r="A241" s="3"/>
      <c r="B241" s="3"/>
      <c r="C241" s="3"/>
      <c r="D241" s="3"/>
      <c r="E241" s="3"/>
      <c r="F241" s="3"/>
      <c r="G241" s="3"/>
      <c r="H241" s="6" t="str">
        <f>IFERROR(VLOOKUP(E241,Factors!$A$17:$D$25,4,FALSE),"")</f>
        <v/>
      </c>
      <c r="I241" s="6" t="str">
        <f t="shared" si="3"/>
        <v/>
      </c>
    </row>
    <row r="242" spans="1:9">
      <c r="A242" s="3"/>
      <c r="B242" s="3"/>
      <c r="C242" s="3"/>
      <c r="D242" s="3"/>
      <c r="E242" s="3"/>
      <c r="F242" s="3"/>
      <c r="G242" s="3"/>
      <c r="H242" s="6" t="str">
        <f>IFERROR(VLOOKUP(E242,Factors!$A$17:$D$25,4,FALSE),"")</f>
        <v/>
      </c>
      <c r="I242" s="6" t="str">
        <f t="shared" si="3"/>
        <v/>
      </c>
    </row>
    <row r="243" spans="1:9">
      <c r="A243" s="3"/>
      <c r="B243" s="3"/>
      <c r="C243" s="3"/>
      <c r="D243" s="3"/>
      <c r="E243" s="3"/>
      <c r="F243" s="3"/>
      <c r="G243" s="3"/>
      <c r="H243" s="6" t="str">
        <f>IFERROR(VLOOKUP(E243,Factors!$A$17:$D$25,4,FALSE),"")</f>
        <v/>
      </c>
      <c r="I243" s="6" t="str">
        <f t="shared" si="3"/>
        <v/>
      </c>
    </row>
    <row r="244" spans="1:9">
      <c r="A244" s="3"/>
      <c r="B244" s="3"/>
      <c r="C244" s="3"/>
      <c r="D244" s="3"/>
      <c r="E244" s="3"/>
      <c r="F244" s="3"/>
      <c r="G244" s="3"/>
      <c r="H244" s="6" t="str">
        <f>IFERROR(VLOOKUP(E244,Factors!$A$17:$D$25,4,FALSE),"")</f>
        <v/>
      </c>
      <c r="I244" s="6" t="str">
        <f t="shared" si="3"/>
        <v/>
      </c>
    </row>
    <row r="245" spans="1:9">
      <c r="A245" s="3"/>
      <c r="B245" s="3"/>
      <c r="C245" s="3"/>
      <c r="D245" s="3"/>
      <c r="E245" s="3"/>
      <c r="F245" s="3"/>
      <c r="G245" s="3"/>
      <c r="H245" s="6" t="str">
        <f>IFERROR(VLOOKUP(E245,Factors!$A$17:$D$25,4,FALSE),"")</f>
        <v/>
      </c>
      <c r="I245" s="6" t="str">
        <f t="shared" si="3"/>
        <v/>
      </c>
    </row>
    <row r="246" spans="1:9">
      <c r="A246" s="3"/>
      <c r="B246" s="3"/>
      <c r="C246" s="3"/>
      <c r="D246" s="3"/>
      <c r="E246" s="3"/>
      <c r="F246" s="3"/>
      <c r="G246" s="3"/>
      <c r="H246" s="6" t="str">
        <f>IFERROR(VLOOKUP(E246,Factors!$A$17:$D$25,4,FALSE),"")</f>
        <v/>
      </c>
      <c r="I246" s="6" t="str">
        <f t="shared" si="3"/>
        <v/>
      </c>
    </row>
    <row r="247" spans="1:9">
      <c r="A247" s="3"/>
      <c r="B247" s="3"/>
      <c r="C247" s="3"/>
      <c r="D247" s="3"/>
      <c r="E247" s="3"/>
      <c r="F247" s="3"/>
      <c r="G247" s="3"/>
      <c r="H247" s="6" t="str">
        <f>IFERROR(VLOOKUP(E247,Factors!$A$17:$D$25,4,FALSE),"")</f>
        <v/>
      </c>
      <c r="I247" s="6" t="str">
        <f t="shared" si="3"/>
        <v/>
      </c>
    </row>
    <row r="248" spans="1:9">
      <c r="A248" s="3"/>
      <c r="B248" s="3"/>
      <c r="C248" s="3"/>
      <c r="D248" s="3"/>
      <c r="E248" s="3"/>
      <c r="F248" s="3"/>
      <c r="G248" s="3"/>
      <c r="H248" s="6" t="str">
        <f>IFERROR(VLOOKUP(E248,Factors!$A$17:$D$25,4,FALSE),"")</f>
        <v/>
      </c>
      <c r="I248" s="6" t="str">
        <f t="shared" si="3"/>
        <v/>
      </c>
    </row>
    <row r="249" spans="1:9">
      <c r="A249" s="3"/>
      <c r="B249" s="3"/>
      <c r="C249" s="3"/>
      <c r="D249" s="3"/>
      <c r="E249" s="3"/>
      <c r="F249" s="3"/>
      <c r="G249" s="3"/>
      <c r="H249" s="6" t="str">
        <f>IFERROR(VLOOKUP(E249,Factors!$A$17:$D$25,4,FALSE),"")</f>
        <v/>
      </c>
      <c r="I249" s="6" t="str">
        <f t="shared" si="3"/>
        <v/>
      </c>
    </row>
    <row r="250" spans="1:9">
      <c r="A250" s="3"/>
      <c r="B250" s="3"/>
      <c r="C250" s="3"/>
      <c r="D250" s="3"/>
      <c r="E250" s="3"/>
      <c r="F250" s="3"/>
      <c r="G250" s="3"/>
      <c r="H250" s="6" t="str">
        <f>IFERROR(VLOOKUP(E250,Factors!$A$17:$D$25,4,FALSE),"")</f>
        <v/>
      </c>
      <c r="I250" s="6" t="str">
        <f t="shared" si="3"/>
        <v/>
      </c>
    </row>
    <row r="251" spans="1:9">
      <c r="A251" s="3"/>
      <c r="B251" s="3"/>
      <c r="C251" s="3"/>
      <c r="D251" s="3"/>
      <c r="E251" s="3"/>
      <c r="F251" s="3"/>
      <c r="G251" s="3"/>
      <c r="H251" s="6" t="str">
        <f>IFERROR(VLOOKUP(E251,Factors!$A$17:$D$25,4,FALSE),"")</f>
        <v/>
      </c>
      <c r="I251" s="6" t="str">
        <f t="shared" si="3"/>
        <v/>
      </c>
    </row>
    <row r="252" spans="1:9">
      <c r="A252" s="3"/>
      <c r="B252" s="3"/>
      <c r="C252" s="3"/>
      <c r="D252" s="3"/>
      <c r="E252" s="3"/>
      <c r="F252" s="3"/>
      <c r="G252" s="3"/>
      <c r="H252" s="6" t="str">
        <f>IFERROR(VLOOKUP(E252,Factors!$A$17:$D$25,4,FALSE),"")</f>
        <v/>
      </c>
      <c r="I252" s="6" t="str">
        <f t="shared" si="3"/>
        <v/>
      </c>
    </row>
    <row r="253" spans="1:9">
      <c r="A253" s="3"/>
      <c r="B253" s="3"/>
      <c r="C253" s="3"/>
      <c r="D253" s="3"/>
      <c r="E253" s="3"/>
      <c r="F253" s="3"/>
      <c r="G253" s="3"/>
      <c r="H253" s="6" t="str">
        <f>IFERROR(VLOOKUP(E253,Factors!$A$17:$D$25,4,FALSE),"")</f>
        <v/>
      </c>
      <c r="I253" s="6" t="str">
        <f t="shared" si="3"/>
        <v/>
      </c>
    </row>
    <row r="254" spans="1:9">
      <c r="A254" s="3"/>
      <c r="B254" s="3"/>
      <c r="C254" s="3"/>
      <c r="D254" s="3"/>
      <c r="E254" s="3"/>
      <c r="F254" s="3"/>
      <c r="G254" s="3"/>
      <c r="H254" s="6" t="str">
        <f>IFERROR(VLOOKUP(E254,Factors!$A$17:$D$25,4,FALSE),"")</f>
        <v/>
      </c>
      <c r="I254" s="6" t="str">
        <f t="shared" si="3"/>
        <v/>
      </c>
    </row>
    <row r="255" spans="1:9">
      <c r="A255" s="3"/>
      <c r="B255" s="3"/>
      <c r="C255" s="3"/>
      <c r="D255" s="3"/>
      <c r="E255" s="3"/>
      <c r="F255" s="3"/>
      <c r="G255" s="3"/>
      <c r="H255" s="6" t="str">
        <f>IFERROR(VLOOKUP(E255,Factors!$A$17:$D$25,4,FALSE),"")</f>
        <v/>
      </c>
      <c r="I255" s="6" t="str">
        <f t="shared" si="3"/>
        <v/>
      </c>
    </row>
    <row r="256" spans="1:9">
      <c r="A256" s="3"/>
      <c r="B256" s="3"/>
      <c r="C256" s="3"/>
      <c r="D256" s="3"/>
      <c r="E256" s="3"/>
      <c r="F256" s="3"/>
      <c r="G256" s="3"/>
      <c r="H256" s="6" t="str">
        <f>IFERROR(VLOOKUP(E256,Factors!$A$17:$D$25,4,FALSE),"")</f>
        <v/>
      </c>
      <c r="I256" s="6" t="str">
        <f t="shared" si="3"/>
        <v/>
      </c>
    </row>
    <row r="257" spans="1:9">
      <c r="A257" s="3"/>
      <c r="B257" s="3"/>
      <c r="C257" s="3"/>
      <c r="D257" s="3"/>
      <c r="E257" s="3"/>
      <c r="F257" s="3"/>
      <c r="G257" s="3"/>
      <c r="H257" s="6" t="str">
        <f>IFERROR(VLOOKUP(E257,Factors!$A$17:$D$25,4,FALSE),"")</f>
        <v/>
      </c>
      <c r="I257" s="6" t="str">
        <f t="shared" si="3"/>
        <v/>
      </c>
    </row>
    <row r="258" spans="1:9">
      <c r="A258" s="3"/>
      <c r="B258" s="3"/>
      <c r="C258" s="3"/>
      <c r="D258" s="3"/>
      <c r="E258" s="3"/>
      <c r="F258" s="3"/>
      <c r="G258" s="3"/>
      <c r="H258" s="6" t="str">
        <f>IFERROR(VLOOKUP(E258,Factors!$A$17:$D$25,4,FALSE),"")</f>
        <v/>
      </c>
      <c r="I258" s="6" t="str">
        <f t="shared" ref="I258:I321" si="4">IF(OR(F258="",H258=""),"",F258*H258)</f>
        <v/>
      </c>
    </row>
    <row r="259" spans="1:9">
      <c r="A259" s="3"/>
      <c r="B259" s="3"/>
      <c r="C259" s="3"/>
      <c r="D259" s="3"/>
      <c r="E259" s="3"/>
      <c r="F259" s="3"/>
      <c r="G259" s="3"/>
      <c r="H259" s="6" t="str">
        <f>IFERROR(VLOOKUP(E259,Factors!$A$17:$D$25,4,FALSE),"")</f>
        <v/>
      </c>
      <c r="I259" s="6" t="str">
        <f t="shared" si="4"/>
        <v/>
      </c>
    </row>
    <row r="260" spans="1:9">
      <c r="A260" s="3"/>
      <c r="B260" s="3"/>
      <c r="C260" s="3"/>
      <c r="D260" s="3"/>
      <c r="E260" s="3"/>
      <c r="F260" s="3"/>
      <c r="G260" s="3"/>
      <c r="H260" s="6" t="str">
        <f>IFERROR(VLOOKUP(E260,Factors!$A$17:$D$25,4,FALSE),"")</f>
        <v/>
      </c>
      <c r="I260" s="6" t="str">
        <f t="shared" si="4"/>
        <v/>
      </c>
    </row>
    <row r="261" spans="1:9">
      <c r="A261" s="3"/>
      <c r="B261" s="3"/>
      <c r="C261" s="3"/>
      <c r="D261" s="3"/>
      <c r="E261" s="3"/>
      <c r="F261" s="3"/>
      <c r="G261" s="3"/>
      <c r="H261" s="6" t="str">
        <f>IFERROR(VLOOKUP(E261,Factors!$A$17:$D$25,4,FALSE),"")</f>
        <v/>
      </c>
      <c r="I261" s="6" t="str">
        <f t="shared" si="4"/>
        <v/>
      </c>
    </row>
    <row r="262" spans="1:9">
      <c r="A262" s="3"/>
      <c r="B262" s="3"/>
      <c r="C262" s="3"/>
      <c r="D262" s="3"/>
      <c r="E262" s="3"/>
      <c r="F262" s="3"/>
      <c r="G262" s="3"/>
      <c r="H262" s="6" t="str">
        <f>IFERROR(VLOOKUP(E262,Factors!$A$17:$D$25,4,FALSE),"")</f>
        <v/>
      </c>
      <c r="I262" s="6" t="str">
        <f t="shared" si="4"/>
        <v/>
      </c>
    </row>
    <row r="263" spans="1:9">
      <c r="A263" s="3"/>
      <c r="B263" s="3"/>
      <c r="C263" s="3"/>
      <c r="D263" s="3"/>
      <c r="E263" s="3"/>
      <c r="F263" s="3"/>
      <c r="G263" s="3"/>
      <c r="H263" s="6" t="str">
        <f>IFERROR(VLOOKUP(E263,Factors!$A$17:$D$25,4,FALSE),"")</f>
        <v/>
      </c>
      <c r="I263" s="6" t="str">
        <f t="shared" si="4"/>
        <v/>
      </c>
    </row>
    <row r="264" spans="1:9">
      <c r="A264" s="3"/>
      <c r="B264" s="3"/>
      <c r="C264" s="3"/>
      <c r="D264" s="3"/>
      <c r="E264" s="3"/>
      <c r="F264" s="3"/>
      <c r="G264" s="3"/>
      <c r="H264" s="6" t="str">
        <f>IFERROR(VLOOKUP(E264,Factors!$A$17:$D$25,4,FALSE),"")</f>
        <v/>
      </c>
      <c r="I264" s="6" t="str">
        <f t="shared" si="4"/>
        <v/>
      </c>
    </row>
    <row r="265" spans="1:9">
      <c r="A265" s="3"/>
      <c r="B265" s="3"/>
      <c r="C265" s="3"/>
      <c r="D265" s="3"/>
      <c r="E265" s="3"/>
      <c r="F265" s="3"/>
      <c r="G265" s="3"/>
      <c r="H265" s="6" t="str">
        <f>IFERROR(VLOOKUP(E265,Factors!$A$17:$D$25,4,FALSE),"")</f>
        <v/>
      </c>
      <c r="I265" s="6" t="str">
        <f t="shared" si="4"/>
        <v/>
      </c>
    </row>
    <row r="266" spans="1:9">
      <c r="A266" s="3"/>
      <c r="B266" s="3"/>
      <c r="C266" s="3"/>
      <c r="D266" s="3"/>
      <c r="E266" s="3"/>
      <c r="F266" s="3"/>
      <c r="G266" s="3"/>
      <c r="H266" s="6" t="str">
        <f>IFERROR(VLOOKUP(E266,Factors!$A$17:$D$25,4,FALSE),"")</f>
        <v/>
      </c>
      <c r="I266" s="6" t="str">
        <f t="shared" si="4"/>
        <v/>
      </c>
    </row>
    <row r="267" spans="1:9">
      <c r="A267" s="3"/>
      <c r="B267" s="3"/>
      <c r="C267" s="3"/>
      <c r="D267" s="3"/>
      <c r="E267" s="3"/>
      <c r="F267" s="3"/>
      <c r="G267" s="3"/>
      <c r="H267" s="6" t="str">
        <f>IFERROR(VLOOKUP(E267,Factors!$A$17:$D$25,4,FALSE),"")</f>
        <v/>
      </c>
      <c r="I267" s="6" t="str">
        <f t="shared" si="4"/>
        <v/>
      </c>
    </row>
    <row r="268" spans="1:9">
      <c r="A268" s="3"/>
      <c r="B268" s="3"/>
      <c r="C268" s="3"/>
      <c r="D268" s="3"/>
      <c r="E268" s="3"/>
      <c r="F268" s="3"/>
      <c r="G268" s="3"/>
      <c r="H268" s="6" t="str">
        <f>IFERROR(VLOOKUP(E268,Factors!$A$17:$D$25,4,FALSE),"")</f>
        <v/>
      </c>
      <c r="I268" s="6" t="str">
        <f t="shared" si="4"/>
        <v/>
      </c>
    </row>
    <row r="269" spans="1:9">
      <c r="A269" s="3"/>
      <c r="B269" s="3"/>
      <c r="C269" s="3"/>
      <c r="D269" s="3"/>
      <c r="E269" s="3"/>
      <c r="F269" s="3"/>
      <c r="G269" s="3"/>
      <c r="H269" s="6" t="str">
        <f>IFERROR(VLOOKUP(E269,Factors!$A$17:$D$25,4,FALSE),"")</f>
        <v/>
      </c>
      <c r="I269" s="6" t="str">
        <f t="shared" si="4"/>
        <v/>
      </c>
    </row>
    <row r="270" spans="1:9">
      <c r="A270" s="3"/>
      <c r="B270" s="3"/>
      <c r="C270" s="3"/>
      <c r="D270" s="3"/>
      <c r="E270" s="3"/>
      <c r="F270" s="3"/>
      <c r="G270" s="3"/>
      <c r="H270" s="6" t="str">
        <f>IFERROR(VLOOKUP(E270,Factors!$A$17:$D$25,4,FALSE),"")</f>
        <v/>
      </c>
      <c r="I270" s="6" t="str">
        <f t="shared" si="4"/>
        <v/>
      </c>
    </row>
    <row r="271" spans="1:9">
      <c r="A271" s="3"/>
      <c r="B271" s="3"/>
      <c r="C271" s="3"/>
      <c r="D271" s="3"/>
      <c r="E271" s="3"/>
      <c r="F271" s="3"/>
      <c r="G271" s="3"/>
      <c r="H271" s="6" t="str">
        <f>IFERROR(VLOOKUP(E271,Factors!$A$17:$D$25,4,FALSE),"")</f>
        <v/>
      </c>
      <c r="I271" s="6" t="str">
        <f t="shared" si="4"/>
        <v/>
      </c>
    </row>
    <row r="272" spans="1:9">
      <c r="A272" s="3"/>
      <c r="B272" s="3"/>
      <c r="C272" s="3"/>
      <c r="D272" s="3"/>
      <c r="E272" s="3"/>
      <c r="F272" s="3"/>
      <c r="G272" s="3"/>
      <c r="H272" s="6" t="str">
        <f>IFERROR(VLOOKUP(E272,Factors!$A$17:$D$25,4,FALSE),"")</f>
        <v/>
      </c>
      <c r="I272" s="6" t="str">
        <f t="shared" si="4"/>
        <v/>
      </c>
    </row>
    <row r="273" spans="1:9">
      <c r="A273" s="3"/>
      <c r="B273" s="3"/>
      <c r="C273" s="3"/>
      <c r="D273" s="3"/>
      <c r="E273" s="3"/>
      <c r="F273" s="3"/>
      <c r="G273" s="3"/>
      <c r="H273" s="6" t="str">
        <f>IFERROR(VLOOKUP(E273,Factors!$A$17:$D$25,4,FALSE),"")</f>
        <v/>
      </c>
      <c r="I273" s="6" t="str">
        <f t="shared" si="4"/>
        <v/>
      </c>
    </row>
    <row r="274" spans="1:9">
      <c r="A274" s="3"/>
      <c r="B274" s="3"/>
      <c r="C274" s="3"/>
      <c r="D274" s="3"/>
      <c r="E274" s="3"/>
      <c r="F274" s="3"/>
      <c r="G274" s="3"/>
      <c r="H274" s="6" t="str">
        <f>IFERROR(VLOOKUP(E274,Factors!$A$17:$D$25,4,FALSE),"")</f>
        <v/>
      </c>
      <c r="I274" s="6" t="str">
        <f t="shared" si="4"/>
        <v/>
      </c>
    </row>
    <row r="275" spans="1:9">
      <c r="A275" s="3"/>
      <c r="B275" s="3"/>
      <c r="C275" s="3"/>
      <c r="D275" s="3"/>
      <c r="E275" s="3"/>
      <c r="F275" s="3"/>
      <c r="G275" s="3"/>
      <c r="H275" s="6" t="str">
        <f>IFERROR(VLOOKUP(E275,Factors!$A$17:$D$25,4,FALSE),"")</f>
        <v/>
      </c>
      <c r="I275" s="6" t="str">
        <f t="shared" si="4"/>
        <v/>
      </c>
    </row>
    <row r="276" spans="1:9">
      <c r="A276" s="3"/>
      <c r="B276" s="3"/>
      <c r="C276" s="3"/>
      <c r="D276" s="3"/>
      <c r="E276" s="3"/>
      <c r="F276" s="3"/>
      <c r="G276" s="3"/>
      <c r="H276" s="6" t="str">
        <f>IFERROR(VLOOKUP(E276,Factors!$A$17:$D$25,4,FALSE),"")</f>
        <v/>
      </c>
      <c r="I276" s="6" t="str">
        <f t="shared" si="4"/>
        <v/>
      </c>
    </row>
    <row r="277" spans="1:9">
      <c r="A277" s="3"/>
      <c r="B277" s="3"/>
      <c r="C277" s="3"/>
      <c r="D277" s="3"/>
      <c r="E277" s="3"/>
      <c r="F277" s="3"/>
      <c r="G277" s="3"/>
      <c r="H277" s="6" t="str">
        <f>IFERROR(VLOOKUP(E277,Factors!$A$17:$D$25,4,FALSE),"")</f>
        <v/>
      </c>
      <c r="I277" s="6" t="str">
        <f t="shared" si="4"/>
        <v/>
      </c>
    </row>
    <row r="278" spans="1:9">
      <c r="A278" s="3"/>
      <c r="B278" s="3"/>
      <c r="C278" s="3"/>
      <c r="D278" s="3"/>
      <c r="E278" s="3"/>
      <c r="F278" s="3"/>
      <c r="G278" s="3"/>
      <c r="H278" s="6" t="str">
        <f>IFERROR(VLOOKUP(E278,Factors!$A$17:$D$25,4,FALSE),"")</f>
        <v/>
      </c>
      <c r="I278" s="6" t="str">
        <f t="shared" si="4"/>
        <v/>
      </c>
    </row>
    <row r="279" spans="1:9">
      <c r="A279" s="3"/>
      <c r="B279" s="3"/>
      <c r="C279" s="3"/>
      <c r="D279" s="3"/>
      <c r="E279" s="3"/>
      <c r="F279" s="3"/>
      <c r="G279" s="3"/>
      <c r="H279" s="6" t="str">
        <f>IFERROR(VLOOKUP(E279,Factors!$A$17:$D$25,4,FALSE),"")</f>
        <v/>
      </c>
      <c r="I279" s="6" t="str">
        <f t="shared" si="4"/>
        <v/>
      </c>
    </row>
    <row r="280" spans="1:9">
      <c r="A280" s="3"/>
      <c r="B280" s="3"/>
      <c r="C280" s="3"/>
      <c r="D280" s="3"/>
      <c r="E280" s="3"/>
      <c r="F280" s="3"/>
      <c r="G280" s="3"/>
      <c r="H280" s="6" t="str">
        <f>IFERROR(VLOOKUP(E280,Factors!$A$17:$D$25,4,FALSE),"")</f>
        <v/>
      </c>
      <c r="I280" s="6" t="str">
        <f t="shared" si="4"/>
        <v/>
      </c>
    </row>
    <row r="281" spans="1:9">
      <c r="A281" s="3"/>
      <c r="B281" s="3"/>
      <c r="C281" s="3"/>
      <c r="D281" s="3"/>
      <c r="E281" s="3"/>
      <c r="F281" s="3"/>
      <c r="G281" s="3"/>
      <c r="H281" s="6" t="str">
        <f>IFERROR(VLOOKUP(E281,Factors!$A$17:$D$25,4,FALSE),"")</f>
        <v/>
      </c>
      <c r="I281" s="6" t="str">
        <f t="shared" si="4"/>
        <v/>
      </c>
    </row>
    <row r="282" spans="1:9">
      <c r="A282" s="3"/>
      <c r="B282" s="3"/>
      <c r="C282" s="3"/>
      <c r="D282" s="3"/>
      <c r="E282" s="3"/>
      <c r="F282" s="3"/>
      <c r="G282" s="3"/>
      <c r="H282" s="6" t="str">
        <f>IFERROR(VLOOKUP(E282,Factors!$A$17:$D$25,4,FALSE),"")</f>
        <v/>
      </c>
      <c r="I282" s="6" t="str">
        <f t="shared" si="4"/>
        <v/>
      </c>
    </row>
    <row r="283" spans="1:9">
      <c r="A283" s="3"/>
      <c r="B283" s="3"/>
      <c r="C283" s="3"/>
      <c r="D283" s="3"/>
      <c r="E283" s="3"/>
      <c r="F283" s="3"/>
      <c r="G283" s="3"/>
      <c r="H283" s="6" t="str">
        <f>IFERROR(VLOOKUP(E283,Factors!$A$17:$D$25,4,FALSE),"")</f>
        <v/>
      </c>
      <c r="I283" s="6" t="str">
        <f t="shared" si="4"/>
        <v/>
      </c>
    </row>
    <row r="284" spans="1:9">
      <c r="A284" s="3"/>
      <c r="B284" s="3"/>
      <c r="C284" s="3"/>
      <c r="D284" s="3"/>
      <c r="E284" s="3"/>
      <c r="F284" s="3"/>
      <c r="G284" s="3"/>
      <c r="H284" s="6" t="str">
        <f>IFERROR(VLOOKUP(E284,Factors!$A$17:$D$25,4,FALSE),"")</f>
        <v/>
      </c>
      <c r="I284" s="6" t="str">
        <f t="shared" si="4"/>
        <v/>
      </c>
    </row>
    <row r="285" spans="1:9">
      <c r="A285" s="3"/>
      <c r="B285" s="3"/>
      <c r="C285" s="3"/>
      <c r="D285" s="3"/>
      <c r="E285" s="3"/>
      <c r="F285" s="3"/>
      <c r="G285" s="3"/>
      <c r="H285" s="6" t="str">
        <f>IFERROR(VLOOKUP(E285,Factors!$A$17:$D$25,4,FALSE),"")</f>
        <v/>
      </c>
      <c r="I285" s="6" t="str">
        <f t="shared" si="4"/>
        <v/>
      </c>
    </row>
    <row r="286" spans="1:9">
      <c r="A286" s="3"/>
      <c r="B286" s="3"/>
      <c r="C286" s="3"/>
      <c r="D286" s="3"/>
      <c r="E286" s="3"/>
      <c r="F286" s="3"/>
      <c r="G286" s="3"/>
      <c r="H286" s="6" t="str">
        <f>IFERROR(VLOOKUP(E286,Factors!$A$17:$D$25,4,FALSE),"")</f>
        <v/>
      </c>
      <c r="I286" s="6" t="str">
        <f t="shared" si="4"/>
        <v/>
      </c>
    </row>
    <row r="287" spans="1:9">
      <c r="A287" s="3"/>
      <c r="B287" s="3"/>
      <c r="C287" s="3"/>
      <c r="D287" s="3"/>
      <c r="E287" s="3"/>
      <c r="F287" s="3"/>
      <c r="G287" s="3"/>
      <c r="H287" s="6" t="str">
        <f>IFERROR(VLOOKUP(E287,Factors!$A$17:$D$25,4,FALSE),"")</f>
        <v/>
      </c>
      <c r="I287" s="6" t="str">
        <f t="shared" si="4"/>
        <v/>
      </c>
    </row>
    <row r="288" spans="1:9">
      <c r="A288" s="3"/>
      <c r="B288" s="3"/>
      <c r="C288" s="3"/>
      <c r="D288" s="3"/>
      <c r="E288" s="3"/>
      <c r="F288" s="3"/>
      <c r="G288" s="3"/>
      <c r="H288" s="6" t="str">
        <f>IFERROR(VLOOKUP(E288,Factors!$A$17:$D$25,4,FALSE),"")</f>
        <v/>
      </c>
      <c r="I288" s="6" t="str">
        <f t="shared" si="4"/>
        <v/>
      </c>
    </row>
    <row r="289" spans="1:9">
      <c r="A289" s="3"/>
      <c r="B289" s="3"/>
      <c r="C289" s="3"/>
      <c r="D289" s="3"/>
      <c r="E289" s="3"/>
      <c r="F289" s="3"/>
      <c r="G289" s="3"/>
      <c r="H289" s="6" t="str">
        <f>IFERROR(VLOOKUP(E289,Factors!$A$17:$D$25,4,FALSE),"")</f>
        <v/>
      </c>
      <c r="I289" s="6" t="str">
        <f t="shared" si="4"/>
        <v/>
      </c>
    </row>
    <row r="290" spans="1:9">
      <c r="A290" s="3"/>
      <c r="B290" s="3"/>
      <c r="C290" s="3"/>
      <c r="D290" s="3"/>
      <c r="E290" s="3"/>
      <c r="F290" s="3"/>
      <c r="G290" s="3"/>
      <c r="H290" s="6" t="str">
        <f>IFERROR(VLOOKUP(E290,Factors!$A$17:$D$25,4,FALSE),"")</f>
        <v/>
      </c>
      <c r="I290" s="6" t="str">
        <f t="shared" si="4"/>
        <v/>
      </c>
    </row>
    <row r="291" spans="1:9">
      <c r="A291" s="3"/>
      <c r="B291" s="3"/>
      <c r="C291" s="3"/>
      <c r="D291" s="3"/>
      <c r="E291" s="3"/>
      <c r="F291" s="3"/>
      <c r="G291" s="3"/>
      <c r="H291" s="6" t="str">
        <f>IFERROR(VLOOKUP(E291,Factors!$A$17:$D$25,4,FALSE),"")</f>
        <v/>
      </c>
      <c r="I291" s="6" t="str">
        <f t="shared" si="4"/>
        <v/>
      </c>
    </row>
    <row r="292" spans="1:9">
      <c r="A292" s="3"/>
      <c r="B292" s="3"/>
      <c r="C292" s="3"/>
      <c r="D292" s="3"/>
      <c r="E292" s="3"/>
      <c r="F292" s="3"/>
      <c r="G292" s="3"/>
      <c r="H292" s="6" t="str">
        <f>IFERROR(VLOOKUP(E292,Factors!$A$17:$D$25,4,FALSE),"")</f>
        <v/>
      </c>
      <c r="I292" s="6" t="str">
        <f t="shared" si="4"/>
        <v/>
      </c>
    </row>
    <row r="293" spans="1:9">
      <c r="A293" s="3"/>
      <c r="B293" s="3"/>
      <c r="C293" s="3"/>
      <c r="D293" s="3"/>
      <c r="E293" s="3"/>
      <c r="F293" s="3"/>
      <c r="G293" s="3"/>
      <c r="H293" s="6" t="str">
        <f>IFERROR(VLOOKUP(E293,Factors!$A$17:$D$25,4,FALSE),"")</f>
        <v/>
      </c>
      <c r="I293" s="6" t="str">
        <f t="shared" si="4"/>
        <v/>
      </c>
    </row>
    <row r="294" spans="1:9">
      <c r="A294" s="3"/>
      <c r="B294" s="3"/>
      <c r="C294" s="3"/>
      <c r="D294" s="3"/>
      <c r="E294" s="3"/>
      <c r="F294" s="3"/>
      <c r="G294" s="3"/>
      <c r="H294" s="6" t="str">
        <f>IFERROR(VLOOKUP(E294,Factors!$A$17:$D$25,4,FALSE),"")</f>
        <v/>
      </c>
      <c r="I294" s="6" t="str">
        <f t="shared" si="4"/>
        <v/>
      </c>
    </row>
    <row r="295" spans="1:9">
      <c r="A295" s="3"/>
      <c r="B295" s="3"/>
      <c r="C295" s="3"/>
      <c r="D295" s="3"/>
      <c r="E295" s="3"/>
      <c r="F295" s="3"/>
      <c r="G295" s="3"/>
      <c r="H295" s="6" t="str">
        <f>IFERROR(VLOOKUP(E295,Factors!$A$17:$D$25,4,FALSE),"")</f>
        <v/>
      </c>
      <c r="I295" s="6" t="str">
        <f t="shared" si="4"/>
        <v/>
      </c>
    </row>
    <row r="296" spans="1:9">
      <c r="A296" s="3"/>
      <c r="B296" s="3"/>
      <c r="C296" s="3"/>
      <c r="D296" s="3"/>
      <c r="E296" s="3"/>
      <c r="F296" s="3"/>
      <c r="G296" s="3"/>
      <c r="H296" s="6" t="str">
        <f>IFERROR(VLOOKUP(E296,Factors!$A$17:$D$25,4,FALSE),"")</f>
        <v/>
      </c>
      <c r="I296" s="6" t="str">
        <f t="shared" si="4"/>
        <v/>
      </c>
    </row>
    <row r="297" spans="1:9">
      <c r="A297" s="3"/>
      <c r="B297" s="3"/>
      <c r="C297" s="3"/>
      <c r="D297" s="3"/>
      <c r="E297" s="3"/>
      <c r="F297" s="3"/>
      <c r="G297" s="3"/>
      <c r="H297" s="6" t="str">
        <f>IFERROR(VLOOKUP(E297,Factors!$A$17:$D$25,4,FALSE),"")</f>
        <v/>
      </c>
      <c r="I297" s="6" t="str">
        <f t="shared" si="4"/>
        <v/>
      </c>
    </row>
    <row r="298" spans="1:9">
      <c r="A298" s="3"/>
      <c r="B298" s="3"/>
      <c r="C298" s="3"/>
      <c r="D298" s="3"/>
      <c r="E298" s="3"/>
      <c r="F298" s="3"/>
      <c r="G298" s="3"/>
      <c r="H298" s="6" t="str">
        <f>IFERROR(VLOOKUP(E298,Factors!$A$17:$D$25,4,FALSE),"")</f>
        <v/>
      </c>
      <c r="I298" s="6" t="str">
        <f t="shared" si="4"/>
        <v/>
      </c>
    </row>
    <row r="299" spans="1:9">
      <c r="A299" s="3"/>
      <c r="B299" s="3"/>
      <c r="C299" s="3"/>
      <c r="D299" s="3"/>
      <c r="E299" s="3"/>
      <c r="F299" s="3"/>
      <c r="G299" s="3"/>
      <c r="H299" s="6" t="str">
        <f>IFERROR(VLOOKUP(E299,Factors!$A$17:$D$25,4,FALSE),"")</f>
        <v/>
      </c>
      <c r="I299" s="6" t="str">
        <f t="shared" si="4"/>
        <v/>
      </c>
    </row>
    <row r="300" spans="1:9">
      <c r="A300" s="3"/>
      <c r="B300" s="3"/>
      <c r="C300" s="3"/>
      <c r="D300" s="3"/>
      <c r="E300" s="3"/>
      <c r="F300" s="3"/>
      <c r="G300" s="3"/>
      <c r="H300" s="6" t="str">
        <f>IFERROR(VLOOKUP(E300,Factors!$A$17:$D$25,4,FALSE),"")</f>
        <v/>
      </c>
      <c r="I300" s="6" t="str">
        <f t="shared" si="4"/>
        <v/>
      </c>
    </row>
    <row r="301" spans="1:9">
      <c r="A301" s="3"/>
      <c r="B301" s="3"/>
      <c r="C301" s="3"/>
      <c r="D301" s="3"/>
      <c r="E301" s="3"/>
      <c r="F301" s="3"/>
      <c r="G301" s="3"/>
      <c r="H301" s="6" t="str">
        <f>IFERROR(VLOOKUP(E301,Factors!$A$17:$D$25,4,FALSE),"")</f>
        <v/>
      </c>
      <c r="I301" s="6" t="str">
        <f t="shared" si="4"/>
        <v/>
      </c>
    </row>
    <row r="302" spans="1:9">
      <c r="A302" s="3"/>
      <c r="B302" s="3"/>
      <c r="C302" s="3"/>
      <c r="D302" s="3"/>
      <c r="E302" s="3"/>
      <c r="F302" s="3"/>
      <c r="G302" s="3"/>
      <c r="H302" s="6" t="str">
        <f>IFERROR(VLOOKUP(E302,Factors!$A$17:$D$25,4,FALSE),"")</f>
        <v/>
      </c>
      <c r="I302" s="6" t="str">
        <f t="shared" si="4"/>
        <v/>
      </c>
    </row>
    <row r="303" spans="1:9">
      <c r="A303" s="3"/>
      <c r="B303" s="3"/>
      <c r="C303" s="3"/>
      <c r="D303" s="3"/>
      <c r="E303" s="3"/>
      <c r="F303" s="3"/>
      <c r="G303" s="3"/>
      <c r="H303" s="6" t="str">
        <f>IFERROR(VLOOKUP(E303,Factors!$A$17:$D$25,4,FALSE),"")</f>
        <v/>
      </c>
      <c r="I303" s="6" t="str">
        <f t="shared" si="4"/>
        <v/>
      </c>
    </row>
    <row r="304" spans="1:9">
      <c r="A304" s="3"/>
      <c r="B304" s="3"/>
      <c r="C304" s="3"/>
      <c r="D304" s="3"/>
      <c r="E304" s="3"/>
      <c r="F304" s="3"/>
      <c r="G304" s="3"/>
      <c r="H304" s="6" t="str">
        <f>IFERROR(VLOOKUP(E304,Factors!$A$17:$D$25,4,FALSE),"")</f>
        <v/>
      </c>
      <c r="I304" s="6" t="str">
        <f t="shared" si="4"/>
        <v/>
      </c>
    </row>
    <row r="305" spans="1:9">
      <c r="A305" s="3"/>
      <c r="B305" s="3"/>
      <c r="C305" s="3"/>
      <c r="D305" s="3"/>
      <c r="E305" s="3"/>
      <c r="F305" s="3"/>
      <c r="G305" s="3"/>
      <c r="H305" s="6" t="str">
        <f>IFERROR(VLOOKUP(E305,Factors!$A$17:$D$25,4,FALSE),"")</f>
        <v/>
      </c>
      <c r="I305" s="6" t="str">
        <f t="shared" si="4"/>
        <v/>
      </c>
    </row>
    <row r="306" spans="1:9">
      <c r="A306" s="3"/>
      <c r="B306" s="3"/>
      <c r="C306" s="3"/>
      <c r="D306" s="3"/>
      <c r="E306" s="3"/>
      <c r="F306" s="3"/>
      <c r="G306" s="3"/>
      <c r="H306" s="6" t="str">
        <f>IFERROR(VLOOKUP(E306,Factors!$A$17:$D$25,4,FALSE),"")</f>
        <v/>
      </c>
      <c r="I306" s="6" t="str">
        <f t="shared" si="4"/>
        <v/>
      </c>
    </row>
    <row r="307" spans="1:9">
      <c r="A307" s="3"/>
      <c r="B307" s="3"/>
      <c r="C307" s="3"/>
      <c r="D307" s="3"/>
      <c r="E307" s="3"/>
      <c r="F307" s="3"/>
      <c r="G307" s="3"/>
      <c r="H307" s="6" t="str">
        <f>IFERROR(VLOOKUP(E307,Factors!$A$17:$D$25,4,FALSE),"")</f>
        <v/>
      </c>
      <c r="I307" s="6" t="str">
        <f t="shared" si="4"/>
        <v/>
      </c>
    </row>
    <row r="308" spans="1:9">
      <c r="A308" s="3"/>
      <c r="B308" s="3"/>
      <c r="C308" s="3"/>
      <c r="D308" s="3"/>
      <c r="E308" s="3"/>
      <c r="F308" s="3"/>
      <c r="G308" s="3"/>
      <c r="H308" s="6" t="str">
        <f>IFERROR(VLOOKUP(E308,Factors!$A$17:$D$25,4,FALSE),"")</f>
        <v/>
      </c>
      <c r="I308" s="6" t="str">
        <f t="shared" si="4"/>
        <v/>
      </c>
    </row>
    <row r="309" spans="1:9">
      <c r="A309" s="3"/>
      <c r="B309" s="3"/>
      <c r="C309" s="3"/>
      <c r="D309" s="3"/>
      <c r="E309" s="3"/>
      <c r="F309" s="3"/>
      <c r="G309" s="3"/>
      <c r="H309" s="6" t="str">
        <f>IFERROR(VLOOKUP(E309,Factors!$A$17:$D$25,4,FALSE),"")</f>
        <v/>
      </c>
      <c r="I309" s="6" t="str">
        <f t="shared" si="4"/>
        <v/>
      </c>
    </row>
    <row r="310" spans="1:9">
      <c r="A310" s="3"/>
      <c r="B310" s="3"/>
      <c r="C310" s="3"/>
      <c r="D310" s="3"/>
      <c r="E310" s="3"/>
      <c r="F310" s="3"/>
      <c r="G310" s="3"/>
      <c r="H310" s="6" t="str">
        <f>IFERROR(VLOOKUP(E310,Factors!$A$17:$D$25,4,FALSE),"")</f>
        <v/>
      </c>
      <c r="I310" s="6" t="str">
        <f t="shared" si="4"/>
        <v/>
      </c>
    </row>
    <row r="311" spans="1:9">
      <c r="A311" s="3"/>
      <c r="B311" s="3"/>
      <c r="C311" s="3"/>
      <c r="D311" s="3"/>
      <c r="E311" s="3"/>
      <c r="F311" s="3"/>
      <c r="G311" s="3"/>
      <c r="H311" s="6" t="str">
        <f>IFERROR(VLOOKUP(E311,Factors!$A$17:$D$25,4,FALSE),"")</f>
        <v/>
      </c>
      <c r="I311" s="6" t="str">
        <f t="shared" si="4"/>
        <v/>
      </c>
    </row>
    <row r="312" spans="1:9">
      <c r="A312" s="3"/>
      <c r="B312" s="3"/>
      <c r="C312" s="3"/>
      <c r="D312" s="3"/>
      <c r="E312" s="3"/>
      <c r="F312" s="3"/>
      <c r="G312" s="3"/>
      <c r="H312" s="6" t="str">
        <f>IFERROR(VLOOKUP(E312,Factors!$A$17:$D$25,4,FALSE),"")</f>
        <v/>
      </c>
      <c r="I312" s="6" t="str">
        <f t="shared" si="4"/>
        <v/>
      </c>
    </row>
    <row r="313" spans="1:9">
      <c r="A313" s="3"/>
      <c r="B313" s="3"/>
      <c r="C313" s="3"/>
      <c r="D313" s="3"/>
      <c r="E313" s="3"/>
      <c r="F313" s="3"/>
      <c r="G313" s="3"/>
      <c r="H313" s="6" t="str">
        <f>IFERROR(VLOOKUP(E313,Factors!$A$17:$D$25,4,FALSE),"")</f>
        <v/>
      </c>
      <c r="I313" s="6" t="str">
        <f t="shared" si="4"/>
        <v/>
      </c>
    </row>
    <row r="314" spans="1:9">
      <c r="A314" s="3"/>
      <c r="B314" s="3"/>
      <c r="C314" s="3"/>
      <c r="D314" s="3"/>
      <c r="E314" s="3"/>
      <c r="F314" s="3"/>
      <c r="G314" s="3"/>
      <c r="H314" s="6" t="str">
        <f>IFERROR(VLOOKUP(E314,Factors!$A$17:$D$25,4,FALSE),"")</f>
        <v/>
      </c>
      <c r="I314" s="6" t="str">
        <f t="shared" si="4"/>
        <v/>
      </c>
    </row>
    <row r="315" spans="1:9">
      <c r="A315" s="3"/>
      <c r="B315" s="3"/>
      <c r="C315" s="3"/>
      <c r="D315" s="3"/>
      <c r="E315" s="3"/>
      <c r="F315" s="3"/>
      <c r="G315" s="3"/>
      <c r="H315" s="6" t="str">
        <f>IFERROR(VLOOKUP(E315,Factors!$A$17:$D$25,4,FALSE),"")</f>
        <v/>
      </c>
      <c r="I315" s="6" t="str">
        <f t="shared" si="4"/>
        <v/>
      </c>
    </row>
    <row r="316" spans="1:9">
      <c r="A316" s="3"/>
      <c r="B316" s="3"/>
      <c r="C316" s="3"/>
      <c r="D316" s="3"/>
      <c r="E316" s="3"/>
      <c r="F316" s="3"/>
      <c r="G316" s="3"/>
      <c r="H316" s="6" t="str">
        <f>IFERROR(VLOOKUP(E316,Factors!$A$17:$D$25,4,FALSE),"")</f>
        <v/>
      </c>
      <c r="I316" s="6" t="str">
        <f t="shared" si="4"/>
        <v/>
      </c>
    </row>
    <row r="317" spans="1:9">
      <c r="A317" s="3"/>
      <c r="B317" s="3"/>
      <c r="C317" s="3"/>
      <c r="D317" s="3"/>
      <c r="E317" s="3"/>
      <c r="F317" s="3"/>
      <c r="G317" s="3"/>
      <c r="H317" s="6" t="str">
        <f>IFERROR(VLOOKUP(E317,Factors!$A$17:$D$25,4,FALSE),"")</f>
        <v/>
      </c>
      <c r="I317" s="6" t="str">
        <f t="shared" si="4"/>
        <v/>
      </c>
    </row>
    <row r="318" spans="1:9">
      <c r="A318" s="3"/>
      <c r="B318" s="3"/>
      <c r="C318" s="3"/>
      <c r="D318" s="3"/>
      <c r="E318" s="3"/>
      <c r="F318" s="3"/>
      <c r="G318" s="3"/>
      <c r="H318" s="6" t="str">
        <f>IFERROR(VLOOKUP(E318,Factors!$A$17:$D$25,4,FALSE),"")</f>
        <v/>
      </c>
      <c r="I318" s="6" t="str">
        <f t="shared" si="4"/>
        <v/>
      </c>
    </row>
    <row r="319" spans="1:9">
      <c r="A319" s="3"/>
      <c r="B319" s="3"/>
      <c r="C319" s="3"/>
      <c r="D319" s="3"/>
      <c r="E319" s="3"/>
      <c r="F319" s="3"/>
      <c r="G319" s="3"/>
      <c r="H319" s="6" t="str">
        <f>IFERROR(VLOOKUP(E319,Factors!$A$17:$D$25,4,FALSE),"")</f>
        <v/>
      </c>
      <c r="I319" s="6" t="str">
        <f t="shared" si="4"/>
        <v/>
      </c>
    </row>
    <row r="320" spans="1:9">
      <c r="A320" s="3"/>
      <c r="B320" s="3"/>
      <c r="C320" s="3"/>
      <c r="D320" s="3"/>
      <c r="E320" s="3"/>
      <c r="F320" s="3"/>
      <c r="G320" s="3"/>
      <c r="H320" s="6" t="str">
        <f>IFERROR(VLOOKUP(E320,Factors!$A$17:$D$25,4,FALSE),"")</f>
        <v/>
      </c>
      <c r="I320" s="6" t="str">
        <f t="shared" si="4"/>
        <v/>
      </c>
    </row>
    <row r="321" spans="1:9">
      <c r="A321" s="3"/>
      <c r="B321" s="3"/>
      <c r="C321" s="3"/>
      <c r="D321" s="3"/>
      <c r="E321" s="3"/>
      <c r="F321" s="3"/>
      <c r="G321" s="3"/>
      <c r="H321" s="6" t="str">
        <f>IFERROR(VLOOKUP(E321,Factors!$A$17:$D$25,4,FALSE),"")</f>
        <v/>
      </c>
      <c r="I321" s="6" t="str">
        <f t="shared" si="4"/>
        <v/>
      </c>
    </row>
    <row r="322" spans="1:9">
      <c r="A322" s="3"/>
      <c r="B322" s="3"/>
      <c r="C322" s="3"/>
      <c r="D322" s="3"/>
      <c r="E322" s="3"/>
      <c r="F322" s="3"/>
      <c r="G322" s="3"/>
      <c r="H322" s="6" t="str">
        <f>IFERROR(VLOOKUP(E322,Factors!$A$17:$D$25,4,FALSE),"")</f>
        <v/>
      </c>
      <c r="I322" s="6" t="str">
        <f t="shared" ref="I322:I385" si="5">IF(OR(F322="",H322=""),"",F322*H322)</f>
        <v/>
      </c>
    </row>
    <row r="323" spans="1:9">
      <c r="A323" s="3"/>
      <c r="B323" s="3"/>
      <c r="C323" s="3"/>
      <c r="D323" s="3"/>
      <c r="E323" s="3"/>
      <c r="F323" s="3"/>
      <c r="G323" s="3"/>
      <c r="H323" s="6" t="str">
        <f>IFERROR(VLOOKUP(E323,Factors!$A$17:$D$25,4,FALSE),"")</f>
        <v/>
      </c>
      <c r="I323" s="6" t="str">
        <f t="shared" si="5"/>
        <v/>
      </c>
    </row>
    <row r="324" spans="1:9">
      <c r="A324" s="3"/>
      <c r="B324" s="3"/>
      <c r="C324" s="3"/>
      <c r="D324" s="3"/>
      <c r="E324" s="3"/>
      <c r="F324" s="3"/>
      <c r="G324" s="3"/>
      <c r="H324" s="6" t="str">
        <f>IFERROR(VLOOKUP(E324,Factors!$A$17:$D$25,4,FALSE),"")</f>
        <v/>
      </c>
      <c r="I324" s="6" t="str">
        <f t="shared" si="5"/>
        <v/>
      </c>
    </row>
    <row r="325" spans="1:9">
      <c r="A325" s="3"/>
      <c r="B325" s="3"/>
      <c r="C325" s="3"/>
      <c r="D325" s="3"/>
      <c r="E325" s="3"/>
      <c r="F325" s="3"/>
      <c r="G325" s="3"/>
      <c r="H325" s="6" t="str">
        <f>IFERROR(VLOOKUP(E325,Factors!$A$17:$D$25,4,FALSE),"")</f>
        <v/>
      </c>
      <c r="I325" s="6" t="str">
        <f t="shared" si="5"/>
        <v/>
      </c>
    </row>
    <row r="326" spans="1:9">
      <c r="A326" s="3"/>
      <c r="B326" s="3"/>
      <c r="C326" s="3"/>
      <c r="D326" s="3"/>
      <c r="E326" s="3"/>
      <c r="F326" s="3"/>
      <c r="G326" s="3"/>
      <c r="H326" s="6" t="str">
        <f>IFERROR(VLOOKUP(E326,Factors!$A$17:$D$25,4,FALSE),"")</f>
        <v/>
      </c>
      <c r="I326" s="6" t="str">
        <f t="shared" si="5"/>
        <v/>
      </c>
    </row>
    <row r="327" spans="1:9">
      <c r="A327" s="3"/>
      <c r="B327" s="3"/>
      <c r="C327" s="3"/>
      <c r="D327" s="3"/>
      <c r="E327" s="3"/>
      <c r="F327" s="3"/>
      <c r="G327" s="3"/>
      <c r="H327" s="6" t="str">
        <f>IFERROR(VLOOKUP(E327,Factors!$A$17:$D$25,4,FALSE),"")</f>
        <v/>
      </c>
      <c r="I327" s="6" t="str">
        <f t="shared" si="5"/>
        <v/>
      </c>
    </row>
    <row r="328" spans="1:9">
      <c r="A328" s="3"/>
      <c r="B328" s="3"/>
      <c r="C328" s="3"/>
      <c r="D328" s="3"/>
      <c r="E328" s="3"/>
      <c r="F328" s="3"/>
      <c r="G328" s="3"/>
      <c r="H328" s="6" t="str">
        <f>IFERROR(VLOOKUP(E328,Factors!$A$17:$D$25,4,FALSE),"")</f>
        <v/>
      </c>
      <c r="I328" s="6" t="str">
        <f t="shared" si="5"/>
        <v/>
      </c>
    </row>
    <row r="329" spans="1:9">
      <c r="A329" s="3"/>
      <c r="B329" s="3"/>
      <c r="C329" s="3"/>
      <c r="D329" s="3"/>
      <c r="E329" s="3"/>
      <c r="F329" s="3"/>
      <c r="G329" s="3"/>
      <c r="H329" s="6" t="str">
        <f>IFERROR(VLOOKUP(E329,Factors!$A$17:$D$25,4,FALSE),"")</f>
        <v/>
      </c>
      <c r="I329" s="6" t="str">
        <f t="shared" si="5"/>
        <v/>
      </c>
    </row>
    <row r="330" spans="1:9">
      <c r="A330" s="3"/>
      <c r="B330" s="3"/>
      <c r="C330" s="3"/>
      <c r="D330" s="3"/>
      <c r="E330" s="3"/>
      <c r="F330" s="3"/>
      <c r="G330" s="3"/>
      <c r="H330" s="6" t="str">
        <f>IFERROR(VLOOKUP(E330,Factors!$A$17:$D$25,4,FALSE),"")</f>
        <v/>
      </c>
      <c r="I330" s="6" t="str">
        <f t="shared" si="5"/>
        <v/>
      </c>
    </row>
    <row r="331" spans="1:9">
      <c r="A331" s="3"/>
      <c r="B331" s="3"/>
      <c r="C331" s="3"/>
      <c r="D331" s="3"/>
      <c r="E331" s="3"/>
      <c r="F331" s="3"/>
      <c r="G331" s="3"/>
      <c r="H331" s="6" t="str">
        <f>IFERROR(VLOOKUP(E331,Factors!$A$17:$D$25,4,FALSE),"")</f>
        <v/>
      </c>
      <c r="I331" s="6" t="str">
        <f t="shared" si="5"/>
        <v/>
      </c>
    </row>
    <row r="332" spans="1:9">
      <c r="A332" s="3"/>
      <c r="B332" s="3"/>
      <c r="C332" s="3"/>
      <c r="D332" s="3"/>
      <c r="E332" s="3"/>
      <c r="F332" s="3"/>
      <c r="G332" s="3"/>
      <c r="H332" s="6" t="str">
        <f>IFERROR(VLOOKUP(E332,Factors!$A$17:$D$25,4,FALSE),"")</f>
        <v/>
      </c>
      <c r="I332" s="6" t="str">
        <f t="shared" si="5"/>
        <v/>
      </c>
    </row>
    <row r="333" spans="1:9">
      <c r="A333" s="3"/>
      <c r="B333" s="3"/>
      <c r="C333" s="3"/>
      <c r="D333" s="3"/>
      <c r="E333" s="3"/>
      <c r="F333" s="3"/>
      <c r="G333" s="3"/>
      <c r="H333" s="6" t="str">
        <f>IFERROR(VLOOKUP(E333,Factors!$A$17:$D$25,4,FALSE),"")</f>
        <v/>
      </c>
      <c r="I333" s="6" t="str">
        <f t="shared" si="5"/>
        <v/>
      </c>
    </row>
    <row r="334" spans="1:9">
      <c r="A334" s="3"/>
      <c r="B334" s="3"/>
      <c r="C334" s="3"/>
      <c r="D334" s="3"/>
      <c r="E334" s="3"/>
      <c r="F334" s="3"/>
      <c r="G334" s="3"/>
      <c r="H334" s="6" t="str">
        <f>IFERROR(VLOOKUP(E334,Factors!$A$17:$D$25,4,FALSE),"")</f>
        <v/>
      </c>
      <c r="I334" s="6" t="str">
        <f t="shared" si="5"/>
        <v/>
      </c>
    </row>
    <row r="335" spans="1:9">
      <c r="A335" s="3"/>
      <c r="B335" s="3"/>
      <c r="C335" s="3"/>
      <c r="D335" s="3"/>
      <c r="E335" s="3"/>
      <c r="F335" s="3"/>
      <c r="G335" s="3"/>
      <c r="H335" s="6" t="str">
        <f>IFERROR(VLOOKUP(E335,Factors!$A$17:$D$25,4,FALSE),"")</f>
        <v/>
      </c>
      <c r="I335" s="6" t="str">
        <f t="shared" si="5"/>
        <v/>
      </c>
    </row>
    <row r="336" spans="1:9">
      <c r="A336" s="3"/>
      <c r="B336" s="3"/>
      <c r="C336" s="3"/>
      <c r="D336" s="3"/>
      <c r="E336" s="3"/>
      <c r="F336" s="3"/>
      <c r="G336" s="3"/>
      <c r="H336" s="6" t="str">
        <f>IFERROR(VLOOKUP(E336,Factors!$A$17:$D$25,4,FALSE),"")</f>
        <v/>
      </c>
      <c r="I336" s="6" t="str">
        <f t="shared" si="5"/>
        <v/>
      </c>
    </row>
    <row r="337" spans="1:9">
      <c r="A337" s="3"/>
      <c r="B337" s="3"/>
      <c r="C337" s="3"/>
      <c r="D337" s="3"/>
      <c r="E337" s="3"/>
      <c r="F337" s="3"/>
      <c r="G337" s="3"/>
      <c r="H337" s="6" t="str">
        <f>IFERROR(VLOOKUP(E337,Factors!$A$17:$D$25,4,FALSE),"")</f>
        <v/>
      </c>
      <c r="I337" s="6" t="str">
        <f t="shared" si="5"/>
        <v/>
      </c>
    </row>
    <row r="338" spans="1:9">
      <c r="A338" s="3"/>
      <c r="B338" s="3"/>
      <c r="C338" s="3"/>
      <c r="D338" s="3"/>
      <c r="E338" s="3"/>
      <c r="F338" s="3"/>
      <c r="G338" s="3"/>
      <c r="H338" s="6" t="str">
        <f>IFERROR(VLOOKUP(E338,Factors!$A$17:$D$25,4,FALSE),"")</f>
        <v/>
      </c>
      <c r="I338" s="6" t="str">
        <f t="shared" si="5"/>
        <v/>
      </c>
    </row>
    <row r="339" spans="1:9">
      <c r="A339" s="3"/>
      <c r="B339" s="3"/>
      <c r="C339" s="3"/>
      <c r="D339" s="3"/>
      <c r="E339" s="3"/>
      <c r="F339" s="3"/>
      <c r="G339" s="3"/>
      <c r="H339" s="6" t="str">
        <f>IFERROR(VLOOKUP(E339,Factors!$A$17:$D$25,4,FALSE),"")</f>
        <v/>
      </c>
      <c r="I339" s="6" t="str">
        <f t="shared" si="5"/>
        <v/>
      </c>
    </row>
    <row r="340" spans="1:9">
      <c r="A340" s="3"/>
      <c r="B340" s="3"/>
      <c r="C340" s="3"/>
      <c r="D340" s="3"/>
      <c r="E340" s="3"/>
      <c r="F340" s="3"/>
      <c r="G340" s="3"/>
      <c r="H340" s="6" t="str">
        <f>IFERROR(VLOOKUP(E340,Factors!$A$17:$D$25,4,FALSE),"")</f>
        <v/>
      </c>
      <c r="I340" s="6" t="str">
        <f t="shared" si="5"/>
        <v/>
      </c>
    </row>
    <row r="341" spans="1:9">
      <c r="A341" s="3"/>
      <c r="B341" s="3"/>
      <c r="C341" s="3"/>
      <c r="D341" s="3"/>
      <c r="E341" s="3"/>
      <c r="F341" s="3"/>
      <c r="G341" s="3"/>
      <c r="H341" s="6" t="str">
        <f>IFERROR(VLOOKUP(E341,Factors!$A$17:$D$25,4,FALSE),"")</f>
        <v/>
      </c>
      <c r="I341" s="6" t="str">
        <f t="shared" si="5"/>
        <v/>
      </c>
    </row>
    <row r="342" spans="1:9">
      <c r="A342" s="3"/>
      <c r="B342" s="3"/>
      <c r="C342" s="3"/>
      <c r="D342" s="3"/>
      <c r="E342" s="3"/>
      <c r="F342" s="3"/>
      <c r="G342" s="3"/>
      <c r="H342" s="6" t="str">
        <f>IFERROR(VLOOKUP(E342,Factors!$A$17:$D$25,4,FALSE),"")</f>
        <v/>
      </c>
      <c r="I342" s="6" t="str">
        <f t="shared" si="5"/>
        <v/>
      </c>
    </row>
    <row r="343" spans="1:9">
      <c r="A343" s="3"/>
      <c r="B343" s="3"/>
      <c r="C343" s="3"/>
      <c r="D343" s="3"/>
      <c r="E343" s="3"/>
      <c r="F343" s="3"/>
      <c r="G343" s="3"/>
      <c r="H343" s="6" t="str">
        <f>IFERROR(VLOOKUP(E343,Factors!$A$17:$D$25,4,FALSE),"")</f>
        <v/>
      </c>
      <c r="I343" s="6" t="str">
        <f t="shared" si="5"/>
        <v/>
      </c>
    </row>
    <row r="344" spans="1:9">
      <c r="A344" s="3"/>
      <c r="B344" s="3"/>
      <c r="C344" s="3"/>
      <c r="D344" s="3"/>
      <c r="E344" s="3"/>
      <c r="F344" s="3"/>
      <c r="G344" s="3"/>
      <c r="H344" s="6" t="str">
        <f>IFERROR(VLOOKUP(E344,Factors!$A$17:$D$25,4,FALSE),"")</f>
        <v/>
      </c>
      <c r="I344" s="6" t="str">
        <f t="shared" si="5"/>
        <v/>
      </c>
    </row>
    <row r="345" spans="1:9">
      <c r="A345" s="3"/>
      <c r="B345" s="3"/>
      <c r="C345" s="3"/>
      <c r="D345" s="3"/>
      <c r="E345" s="3"/>
      <c r="F345" s="3"/>
      <c r="G345" s="3"/>
      <c r="H345" s="6" t="str">
        <f>IFERROR(VLOOKUP(E345,Factors!$A$17:$D$25,4,FALSE),"")</f>
        <v/>
      </c>
      <c r="I345" s="6" t="str">
        <f t="shared" si="5"/>
        <v/>
      </c>
    </row>
    <row r="346" spans="1:9">
      <c r="A346" s="3"/>
      <c r="B346" s="3"/>
      <c r="C346" s="3"/>
      <c r="D346" s="3"/>
      <c r="E346" s="3"/>
      <c r="F346" s="3"/>
      <c r="G346" s="3"/>
      <c r="H346" s="6" t="str">
        <f>IFERROR(VLOOKUP(E346,Factors!$A$17:$D$25,4,FALSE),"")</f>
        <v/>
      </c>
      <c r="I346" s="6" t="str">
        <f t="shared" si="5"/>
        <v/>
      </c>
    </row>
    <row r="347" spans="1:9">
      <c r="A347" s="3"/>
      <c r="B347" s="3"/>
      <c r="C347" s="3"/>
      <c r="D347" s="3"/>
      <c r="E347" s="3"/>
      <c r="F347" s="3"/>
      <c r="G347" s="3"/>
      <c r="H347" s="6" t="str">
        <f>IFERROR(VLOOKUP(E347,Factors!$A$17:$D$25,4,FALSE),"")</f>
        <v/>
      </c>
      <c r="I347" s="6" t="str">
        <f t="shared" si="5"/>
        <v/>
      </c>
    </row>
    <row r="348" spans="1:9">
      <c r="A348" s="3"/>
      <c r="B348" s="3"/>
      <c r="C348" s="3"/>
      <c r="D348" s="3"/>
      <c r="E348" s="3"/>
      <c r="F348" s="3"/>
      <c r="G348" s="3"/>
      <c r="H348" s="6" t="str">
        <f>IFERROR(VLOOKUP(E348,Factors!$A$17:$D$25,4,FALSE),"")</f>
        <v/>
      </c>
      <c r="I348" s="6" t="str">
        <f t="shared" si="5"/>
        <v/>
      </c>
    </row>
    <row r="349" spans="1:9">
      <c r="A349" s="3"/>
      <c r="B349" s="3"/>
      <c r="C349" s="3"/>
      <c r="D349" s="3"/>
      <c r="E349" s="3"/>
      <c r="F349" s="3"/>
      <c r="G349" s="3"/>
      <c r="H349" s="6" t="str">
        <f>IFERROR(VLOOKUP(E349,Factors!$A$17:$D$25,4,FALSE),"")</f>
        <v/>
      </c>
      <c r="I349" s="6" t="str">
        <f t="shared" si="5"/>
        <v/>
      </c>
    </row>
    <row r="350" spans="1:9">
      <c r="A350" s="3"/>
      <c r="B350" s="3"/>
      <c r="C350" s="3"/>
      <c r="D350" s="3"/>
      <c r="E350" s="3"/>
      <c r="F350" s="3"/>
      <c r="G350" s="3"/>
      <c r="H350" s="6" t="str">
        <f>IFERROR(VLOOKUP(E350,Factors!$A$17:$D$25,4,FALSE),"")</f>
        <v/>
      </c>
      <c r="I350" s="6" t="str">
        <f t="shared" si="5"/>
        <v/>
      </c>
    </row>
    <row r="351" spans="1:9">
      <c r="A351" s="3"/>
      <c r="B351" s="3"/>
      <c r="C351" s="3"/>
      <c r="D351" s="3"/>
      <c r="E351" s="3"/>
      <c r="F351" s="3"/>
      <c r="G351" s="3"/>
      <c r="H351" s="6" t="str">
        <f>IFERROR(VLOOKUP(E351,Factors!$A$17:$D$25,4,FALSE),"")</f>
        <v/>
      </c>
      <c r="I351" s="6" t="str">
        <f t="shared" si="5"/>
        <v/>
      </c>
    </row>
    <row r="352" spans="1:9">
      <c r="A352" s="3"/>
      <c r="B352" s="3"/>
      <c r="C352" s="3"/>
      <c r="D352" s="3"/>
      <c r="E352" s="3"/>
      <c r="F352" s="3"/>
      <c r="G352" s="3"/>
      <c r="H352" s="6" t="str">
        <f>IFERROR(VLOOKUP(E352,Factors!$A$17:$D$25,4,FALSE),"")</f>
        <v/>
      </c>
      <c r="I352" s="6" t="str">
        <f t="shared" si="5"/>
        <v/>
      </c>
    </row>
    <row r="353" spans="1:9">
      <c r="A353" s="3"/>
      <c r="B353" s="3"/>
      <c r="C353" s="3"/>
      <c r="D353" s="3"/>
      <c r="E353" s="3"/>
      <c r="F353" s="3"/>
      <c r="G353" s="3"/>
      <c r="H353" s="6" t="str">
        <f>IFERROR(VLOOKUP(E353,Factors!$A$17:$D$25,4,FALSE),"")</f>
        <v/>
      </c>
      <c r="I353" s="6" t="str">
        <f t="shared" si="5"/>
        <v/>
      </c>
    </row>
    <row r="354" spans="1:9">
      <c r="A354" s="3"/>
      <c r="B354" s="3"/>
      <c r="C354" s="3"/>
      <c r="D354" s="3"/>
      <c r="E354" s="3"/>
      <c r="F354" s="3"/>
      <c r="G354" s="3"/>
      <c r="H354" s="6" t="str">
        <f>IFERROR(VLOOKUP(E354,Factors!$A$17:$D$25,4,FALSE),"")</f>
        <v/>
      </c>
      <c r="I354" s="6" t="str">
        <f t="shared" si="5"/>
        <v/>
      </c>
    </row>
    <row r="355" spans="1:9">
      <c r="A355" s="3"/>
      <c r="B355" s="3"/>
      <c r="C355" s="3"/>
      <c r="D355" s="3"/>
      <c r="E355" s="3"/>
      <c r="F355" s="3"/>
      <c r="G355" s="3"/>
      <c r="H355" s="6" t="str">
        <f>IFERROR(VLOOKUP(E355,Factors!$A$17:$D$25,4,FALSE),"")</f>
        <v/>
      </c>
      <c r="I355" s="6" t="str">
        <f t="shared" si="5"/>
        <v/>
      </c>
    </row>
    <row r="356" spans="1:9">
      <c r="A356" s="3"/>
      <c r="B356" s="3"/>
      <c r="C356" s="3"/>
      <c r="D356" s="3"/>
      <c r="E356" s="3"/>
      <c r="F356" s="3"/>
      <c r="G356" s="3"/>
      <c r="H356" s="6" t="str">
        <f>IFERROR(VLOOKUP(E356,Factors!$A$17:$D$25,4,FALSE),"")</f>
        <v/>
      </c>
      <c r="I356" s="6" t="str">
        <f t="shared" si="5"/>
        <v/>
      </c>
    </row>
    <row r="357" spans="1:9">
      <c r="A357" s="3"/>
      <c r="B357" s="3"/>
      <c r="C357" s="3"/>
      <c r="D357" s="3"/>
      <c r="E357" s="3"/>
      <c r="F357" s="3"/>
      <c r="G357" s="3"/>
      <c r="H357" s="6" t="str">
        <f>IFERROR(VLOOKUP(E357,Factors!$A$17:$D$25,4,FALSE),"")</f>
        <v/>
      </c>
      <c r="I357" s="6" t="str">
        <f t="shared" si="5"/>
        <v/>
      </c>
    </row>
    <row r="358" spans="1:9">
      <c r="A358" s="3"/>
      <c r="B358" s="3"/>
      <c r="C358" s="3"/>
      <c r="D358" s="3"/>
      <c r="E358" s="3"/>
      <c r="F358" s="3"/>
      <c r="G358" s="3"/>
      <c r="H358" s="6" t="str">
        <f>IFERROR(VLOOKUP(E358,Factors!$A$17:$D$25,4,FALSE),"")</f>
        <v/>
      </c>
      <c r="I358" s="6" t="str">
        <f t="shared" si="5"/>
        <v/>
      </c>
    </row>
    <row r="359" spans="1:9">
      <c r="A359" s="3"/>
      <c r="B359" s="3"/>
      <c r="C359" s="3"/>
      <c r="D359" s="3"/>
      <c r="E359" s="3"/>
      <c r="F359" s="3"/>
      <c r="G359" s="3"/>
      <c r="H359" s="6" t="str">
        <f>IFERROR(VLOOKUP(E359,Factors!$A$17:$D$25,4,FALSE),"")</f>
        <v/>
      </c>
      <c r="I359" s="6" t="str">
        <f t="shared" si="5"/>
        <v/>
      </c>
    </row>
    <row r="360" spans="1:9">
      <c r="A360" s="3"/>
      <c r="B360" s="3"/>
      <c r="C360" s="3"/>
      <c r="D360" s="3"/>
      <c r="E360" s="3"/>
      <c r="F360" s="3"/>
      <c r="G360" s="3"/>
      <c r="H360" s="6" t="str">
        <f>IFERROR(VLOOKUP(E360,Factors!$A$17:$D$25,4,FALSE),"")</f>
        <v/>
      </c>
      <c r="I360" s="6" t="str">
        <f t="shared" si="5"/>
        <v/>
      </c>
    </row>
    <row r="361" spans="1:9">
      <c r="A361" s="3"/>
      <c r="B361" s="3"/>
      <c r="C361" s="3"/>
      <c r="D361" s="3"/>
      <c r="E361" s="3"/>
      <c r="F361" s="3"/>
      <c r="G361" s="3"/>
      <c r="H361" s="6" t="str">
        <f>IFERROR(VLOOKUP(E361,Factors!$A$17:$D$25,4,FALSE),"")</f>
        <v/>
      </c>
      <c r="I361" s="6" t="str">
        <f t="shared" si="5"/>
        <v/>
      </c>
    </row>
    <row r="362" spans="1:9">
      <c r="A362" s="3"/>
      <c r="B362" s="3"/>
      <c r="C362" s="3"/>
      <c r="D362" s="3"/>
      <c r="E362" s="3"/>
      <c r="F362" s="3"/>
      <c r="G362" s="3"/>
      <c r="H362" s="6" t="str">
        <f>IFERROR(VLOOKUP(E362,Factors!$A$17:$D$25,4,FALSE),"")</f>
        <v/>
      </c>
      <c r="I362" s="6" t="str">
        <f t="shared" si="5"/>
        <v/>
      </c>
    </row>
    <row r="363" spans="1:9">
      <c r="A363" s="3"/>
      <c r="B363" s="3"/>
      <c r="C363" s="3"/>
      <c r="D363" s="3"/>
      <c r="E363" s="3"/>
      <c r="F363" s="3"/>
      <c r="G363" s="3"/>
      <c r="H363" s="6" t="str">
        <f>IFERROR(VLOOKUP(E363,Factors!$A$17:$D$25,4,FALSE),"")</f>
        <v/>
      </c>
      <c r="I363" s="6" t="str">
        <f t="shared" si="5"/>
        <v/>
      </c>
    </row>
    <row r="364" spans="1:9">
      <c r="A364" s="3"/>
      <c r="B364" s="3"/>
      <c r="C364" s="3"/>
      <c r="D364" s="3"/>
      <c r="E364" s="3"/>
      <c r="F364" s="3"/>
      <c r="G364" s="3"/>
      <c r="H364" s="6" t="str">
        <f>IFERROR(VLOOKUP(E364,Factors!$A$17:$D$25,4,FALSE),"")</f>
        <v/>
      </c>
      <c r="I364" s="6" t="str">
        <f t="shared" si="5"/>
        <v/>
      </c>
    </row>
    <row r="365" spans="1:9">
      <c r="A365" s="3"/>
      <c r="B365" s="3"/>
      <c r="C365" s="3"/>
      <c r="D365" s="3"/>
      <c r="E365" s="3"/>
      <c r="F365" s="3"/>
      <c r="G365" s="3"/>
      <c r="H365" s="6" t="str">
        <f>IFERROR(VLOOKUP(E365,Factors!$A$17:$D$25,4,FALSE),"")</f>
        <v/>
      </c>
      <c r="I365" s="6" t="str">
        <f t="shared" si="5"/>
        <v/>
      </c>
    </row>
    <row r="366" spans="1:9">
      <c r="A366" s="3"/>
      <c r="B366" s="3"/>
      <c r="C366" s="3"/>
      <c r="D366" s="3"/>
      <c r="E366" s="3"/>
      <c r="F366" s="3"/>
      <c r="G366" s="3"/>
      <c r="H366" s="6" t="str">
        <f>IFERROR(VLOOKUP(E366,Factors!$A$17:$D$25,4,FALSE),"")</f>
        <v/>
      </c>
      <c r="I366" s="6" t="str">
        <f t="shared" si="5"/>
        <v/>
      </c>
    </row>
    <row r="367" spans="1:9">
      <c r="A367" s="3"/>
      <c r="B367" s="3"/>
      <c r="C367" s="3"/>
      <c r="D367" s="3"/>
      <c r="E367" s="3"/>
      <c r="F367" s="3"/>
      <c r="G367" s="3"/>
      <c r="H367" s="6" t="str">
        <f>IFERROR(VLOOKUP(E367,Factors!$A$17:$D$25,4,FALSE),"")</f>
        <v/>
      </c>
      <c r="I367" s="6" t="str">
        <f t="shared" si="5"/>
        <v/>
      </c>
    </row>
    <row r="368" spans="1:9">
      <c r="A368" s="3"/>
      <c r="B368" s="3"/>
      <c r="C368" s="3"/>
      <c r="D368" s="3"/>
      <c r="E368" s="3"/>
      <c r="F368" s="3"/>
      <c r="G368" s="3"/>
      <c r="H368" s="6" t="str">
        <f>IFERROR(VLOOKUP(E368,Factors!$A$17:$D$25,4,FALSE),"")</f>
        <v/>
      </c>
      <c r="I368" s="6" t="str">
        <f t="shared" si="5"/>
        <v/>
      </c>
    </row>
    <row r="369" spans="1:9">
      <c r="A369" s="3"/>
      <c r="B369" s="3"/>
      <c r="C369" s="3"/>
      <c r="D369" s="3"/>
      <c r="E369" s="3"/>
      <c r="F369" s="3"/>
      <c r="G369" s="3"/>
      <c r="H369" s="6" t="str">
        <f>IFERROR(VLOOKUP(E369,Factors!$A$17:$D$25,4,FALSE),"")</f>
        <v/>
      </c>
      <c r="I369" s="6" t="str">
        <f t="shared" si="5"/>
        <v/>
      </c>
    </row>
    <row r="370" spans="1:9">
      <c r="A370" s="3"/>
      <c r="B370" s="3"/>
      <c r="C370" s="3"/>
      <c r="D370" s="3"/>
      <c r="E370" s="3"/>
      <c r="F370" s="3"/>
      <c r="G370" s="3"/>
      <c r="H370" s="6" t="str">
        <f>IFERROR(VLOOKUP(E370,Factors!$A$17:$D$25,4,FALSE),"")</f>
        <v/>
      </c>
      <c r="I370" s="6" t="str">
        <f t="shared" si="5"/>
        <v/>
      </c>
    </row>
    <row r="371" spans="1:9">
      <c r="A371" s="3"/>
      <c r="B371" s="3"/>
      <c r="C371" s="3"/>
      <c r="D371" s="3"/>
      <c r="E371" s="3"/>
      <c r="F371" s="3"/>
      <c r="G371" s="3"/>
      <c r="H371" s="6" t="str">
        <f>IFERROR(VLOOKUP(E371,Factors!$A$17:$D$25,4,FALSE),"")</f>
        <v/>
      </c>
      <c r="I371" s="6" t="str">
        <f t="shared" si="5"/>
        <v/>
      </c>
    </row>
    <row r="372" spans="1:9">
      <c r="A372" s="3"/>
      <c r="B372" s="3"/>
      <c r="C372" s="3"/>
      <c r="D372" s="3"/>
      <c r="E372" s="3"/>
      <c r="F372" s="3"/>
      <c r="G372" s="3"/>
      <c r="H372" s="6" t="str">
        <f>IFERROR(VLOOKUP(E372,Factors!$A$17:$D$25,4,FALSE),"")</f>
        <v/>
      </c>
      <c r="I372" s="6" t="str">
        <f t="shared" si="5"/>
        <v/>
      </c>
    </row>
    <row r="373" spans="1:9">
      <c r="A373" s="3"/>
      <c r="B373" s="3"/>
      <c r="C373" s="3"/>
      <c r="D373" s="3"/>
      <c r="E373" s="3"/>
      <c r="F373" s="3"/>
      <c r="G373" s="3"/>
      <c r="H373" s="6" t="str">
        <f>IFERROR(VLOOKUP(E373,Factors!$A$17:$D$25,4,FALSE),"")</f>
        <v/>
      </c>
      <c r="I373" s="6" t="str">
        <f t="shared" si="5"/>
        <v/>
      </c>
    </row>
    <row r="374" spans="1:9">
      <c r="A374" s="3"/>
      <c r="B374" s="3"/>
      <c r="C374" s="3"/>
      <c r="D374" s="3"/>
      <c r="E374" s="3"/>
      <c r="F374" s="3"/>
      <c r="G374" s="3"/>
      <c r="H374" s="6" t="str">
        <f>IFERROR(VLOOKUP(E374,Factors!$A$17:$D$25,4,FALSE),"")</f>
        <v/>
      </c>
      <c r="I374" s="6" t="str">
        <f t="shared" si="5"/>
        <v/>
      </c>
    </row>
    <row r="375" spans="1:9">
      <c r="A375" s="3"/>
      <c r="B375" s="3"/>
      <c r="C375" s="3"/>
      <c r="D375" s="3"/>
      <c r="E375" s="3"/>
      <c r="F375" s="3"/>
      <c r="G375" s="3"/>
      <c r="H375" s="6" t="str">
        <f>IFERROR(VLOOKUP(E375,Factors!$A$17:$D$25,4,FALSE),"")</f>
        <v/>
      </c>
      <c r="I375" s="6" t="str">
        <f t="shared" si="5"/>
        <v/>
      </c>
    </row>
    <row r="376" spans="1:9">
      <c r="A376" s="3"/>
      <c r="B376" s="3"/>
      <c r="C376" s="3"/>
      <c r="D376" s="3"/>
      <c r="E376" s="3"/>
      <c r="F376" s="3"/>
      <c r="G376" s="3"/>
      <c r="H376" s="6" t="str">
        <f>IFERROR(VLOOKUP(E376,Factors!$A$17:$D$25,4,FALSE),"")</f>
        <v/>
      </c>
      <c r="I376" s="6" t="str">
        <f t="shared" si="5"/>
        <v/>
      </c>
    </row>
    <row r="377" spans="1:9">
      <c r="A377" s="3"/>
      <c r="B377" s="3"/>
      <c r="C377" s="3"/>
      <c r="D377" s="3"/>
      <c r="E377" s="3"/>
      <c r="F377" s="3"/>
      <c r="G377" s="3"/>
      <c r="H377" s="6" t="str">
        <f>IFERROR(VLOOKUP(E377,Factors!$A$17:$D$25,4,FALSE),"")</f>
        <v/>
      </c>
      <c r="I377" s="6" t="str">
        <f t="shared" si="5"/>
        <v/>
      </c>
    </row>
    <row r="378" spans="1:9">
      <c r="A378" s="3"/>
      <c r="B378" s="3"/>
      <c r="C378" s="3"/>
      <c r="D378" s="3"/>
      <c r="E378" s="3"/>
      <c r="F378" s="3"/>
      <c r="G378" s="3"/>
      <c r="H378" s="6" t="str">
        <f>IFERROR(VLOOKUP(E378,Factors!$A$17:$D$25,4,FALSE),"")</f>
        <v/>
      </c>
      <c r="I378" s="6" t="str">
        <f t="shared" si="5"/>
        <v/>
      </c>
    </row>
    <row r="379" spans="1:9">
      <c r="A379" s="3"/>
      <c r="B379" s="3"/>
      <c r="C379" s="3"/>
      <c r="D379" s="3"/>
      <c r="E379" s="3"/>
      <c r="F379" s="3"/>
      <c r="G379" s="3"/>
      <c r="H379" s="6" t="str">
        <f>IFERROR(VLOOKUP(E379,Factors!$A$17:$D$25,4,FALSE),"")</f>
        <v/>
      </c>
      <c r="I379" s="6" t="str">
        <f t="shared" si="5"/>
        <v/>
      </c>
    </row>
    <row r="380" spans="1:9">
      <c r="A380" s="3"/>
      <c r="B380" s="3"/>
      <c r="C380" s="3"/>
      <c r="D380" s="3"/>
      <c r="E380" s="3"/>
      <c r="F380" s="3"/>
      <c r="G380" s="3"/>
      <c r="H380" s="6" t="str">
        <f>IFERROR(VLOOKUP(E380,Factors!$A$17:$D$25,4,FALSE),"")</f>
        <v/>
      </c>
      <c r="I380" s="6" t="str">
        <f t="shared" si="5"/>
        <v/>
      </c>
    </row>
    <row r="381" spans="1:9">
      <c r="A381" s="3"/>
      <c r="B381" s="3"/>
      <c r="C381" s="3"/>
      <c r="D381" s="3"/>
      <c r="E381" s="3"/>
      <c r="F381" s="3"/>
      <c r="G381" s="3"/>
      <c r="H381" s="6" t="str">
        <f>IFERROR(VLOOKUP(E381,Factors!$A$17:$D$25,4,FALSE),"")</f>
        <v/>
      </c>
      <c r="I381" s="6" t="str">
        <f t="shared" si="5"/>
        <v/>
      </c>
    </row>
    <row r="382" spans="1:9">
      <c r="A382" s="3"/>
      <c r="B382" s="3"/>
      <c r="C382" s="3"/>
      <c r="D382" s="3"/>
      <c r="E382" s="3"/>
      <c r="F382" s="3"/>
      <c r="G382" s="3"/>
      <c r="H382" s="6" t="str">
        <f>IFERROR(VLOOKUP(E382,Factors!$A$17:$D$25,4,FALSE),"")</f>
        <v/>
      </c>
      <c r="I382" s="6" t="str">
        <f t="shared" si="5"/>
        <v/>
      </c>
    </row>
    <row r="383" spans="1:9">
      <c r="A383" s="3"/>
      <c r="B383" s="3"/>
      <c r="C383" s="3"/>
      <c r="D383" s="3"/>
      <c r="E383" s="3"/>
      <c r="F383" s="3"/>
      <c r="G383" s="3"/>
      <c r="H383" s="6" t="str">
        <f>IFERROR(VLOOKUP(E383,Factors!$A$17:$D$25,4,FALSE),"")</f>
        <v/>
      </c>
      <c r="I383" s="6" t="str">
        <f t="shared" si="5"/>
        <v/>
      </c>
    </row>
    <row r="384" spans="1:9">
      <c r="A384" s="3"/>
      <c r="B384" s="3"/>
      <c r="C384" s="3"/>
      <c r="D384" s="3"/>
      <c r="E384" s="3"/>
      <c r="F384" s="3"/>
      <c r="G384" s="3"/>
      <c r="H384" s="6" t="str">
        <f>IFERROR(VLOOKUP(E384,Factors!$A$17:$D$25,4,FALSE),"")</f>
        <v/>
      </c>
      <c r="I384" s="6" t="str">
        <f t="shared" si="5"/>
        <v/>
      </c>
    </row>
    <row r="385" spans="1:9">
      <c r="A385" s="3"/>
      <c r="B385" s="3"/>
      <c r="C385" s="3"/>
      <c r="D385" s="3"/>
      <c r="E385" s="3"/>
      <c r="F385" s="3"/>
      <c r="G385" s="3"/>
      <c r="H385" s="6" t="str">
        <f>IFERROR(VLOOKUP(E385,Factors!$A$17:$D$25,4,FALSE),"")</f>
        <v/>
      </c>
      <c r="I385" s="6" t="str">
        <f t="shared" si="5"/>
        <v/>
      </c>
    </row>
    <row r="386" spans="1:9">
      <c r="A386" s="3"/>
      <c r="B386" s="3"/>
      <c r="C386" s="3"/>
      <c r="D386" s="3"/>
      <c r="E386" s="3"/>
      <c r="F386" s="3"/>
      <c r="G386" s="3"/>
      <c r="H386" s="6" t="str">
        <f>IFERROR(VLOOKUP(E386,Factors!$A$17:$D$25,4,FALSE),"")</f>
        <v/>
      </c>
      <c r="I386" s="6" t="str">
        <f t="shared" ref="I386:I449" si="6">IF(OR(F386="",H386=""),"",F386*H386)</f>
        <v/>
      </c>
    </row>
    <row r="387" spans="1:9">
      <c r="A387" s="3"/>
      <c r="B387" s="3"/>
      <c r="C387" s="3"/>
      <c r="D387" s="3"/>
      <c r="E387" s="3"/>
      <c r="F387" s="3"/>
      <c r="G387" s="3"/>
      <c r="H387" s="6" t="str">
        <f>IFERROR(VLOOKUP(E387,Factors!$A$17:$D$25,4,FALSE),"")</f>
        <v/>
      </c>
      <c r="I387" s="6" t="str">
        <f t="shared" si="6"/>
        <v/>
      </c>
    </row>
    <row r="388" spans="1:9">
      <c r="A388" s="3"/>
      <c r="B388" s="3"/>
      <c r="C388" s="3"/>
      <c r="D388" s="3"/>
      <c r="E388" s="3"/>
      <c r="F388" s="3"/>
      <c r="G388" s="3"/>
      <c r="H388" s="6" t="str">
        <f>IFERROR(VLOOKUP(E388,Factors!$A$17:$D$25,4,FALSE),"")</f>
        <v/>
      </c>
      <c r="I388" s="6" t="str">
        <f t="shared" si="6"/>
        <v/>
      </c>
    </row>
    <row r="389" spans="1:9">
      <c r="A389" s="3"/>
      <c r="B389" s="3"/>
      <c r="C389" s="3"/>
      <c r="D389" s="3"/>
      <c r="E389" s="3"/>
      <c r="F389" s="3"/>
      <c r="G389" s="3"/>
      <c r="H389" s="6" t="str">
        <f>IFERROR(VLOOKUP(E389,Factors!$A$17:$D$25,4,FALSE),"")</f>
        <v/>
      </c>
      <c r="I389" s="6" t="str">
        <f t="shared" si="6"/>
        <v/>
      </c>
    </row>
    <row r="390" spans="1:9">
      <c r="A390" s="3"/>
      <c r="B390" s="3"/>
      <c r="C390" s="3"/>
      <c r="D390" s="3"/>
      <c r="E390" s="3"/>
      <c r="F390" s="3"/>
      <c r="G390" s="3"/>
      <c r="H390" s="6" t="str">
        <f>IFERROR(VLOOKUP(E390,Factors!$A$17:$D$25,4,FALSE),"")</f>
        <v/>
      </c>
      <c r="I390" s="6" t="str">
        <f t="shared" si="6"/>
        <v/>
      </c>
    </row>
    <row r="391" spans="1:9">
      <c r="A391" s="3"/>
      <c r="B391" s="3"/>
      <c r="C391" s="3"/>
      <c r="D391" s="3"/>
      <c r="E391" s="3"/>
      <c r="F391" s="3"/>
      <c r="G391" s="3"/>
      <c r="H391" s="6" t="str">
        <f>IFERROR(VLOOKUP(E391,Factors!$A$17:$D$25,4,FALSE),"")</f>
        <v/>
      </c>
      <c r="I391" s="6" t="str">
        <f t="shared" si="6"/>
        <v/>
      </c>
    </row>
    <row r="392" spans="1:9">
      <c r="A392" s="3"/>
      <c r="B392" s="3"/>
      <c r="C392" s="3"/>
      <c r="D392" s="3"/>
      <c r="E392" s="3"/>
      <c r="F392" s="3"/>
      <c r="G392" s="3"/>
      <c r="H392" s="6" t="str">
        <f>IFERROR(VLOOKUP(E392,Factors!$A$17:$D$25,4,FALSE),"")</f>
        <v/>
      </c>
      <c r="I392" s="6" t="str">
        <f t="shared" si="6"/>
        <v/>
      </c>
    </row>
    <row r="393" spans="1:9">
      <c r="A393" s="3"/>
      <c r="B393" s="3"/>
      <c r="C393" s="3"/>
      <c r="D393" s="3"/>
      <c r="E393" s="3"/>
      <c r="F393" s="3"/>
      <c r="G393" s="3"/>
      <c r="H393" s="6" t="str">
        <f>IFERROR(VLOOKUP(E393,Factors!$A$17:$D$25,4,FALSE),"")</f>
        <v/>
      </c>
      <c r="I393" s="6" t="str">
        <f t="shared" si="6"/>
        <v/>
      </c>
    </row>
    <row r="394" spans="1:9">
      <c r="A394" s="3"/>
      <c r="B394" s="3"/>
      <c r="C394" s="3"/>
      <c r="D394" s="3"/>
      <c r="E394" s="3"/>
      <c r="F394" s="3"/>
      <c r="G394" s="3"/>
      <c r="H394" s="6" t="str">
        <f>IFERROR(VLOOKUP(E394,Factors!$A$17:$D$25,4,FALSE),"")</f>
        <v/>
      </c>
      <c r="I394" s="6" t="str">
        <f t="shared" si="6"/>
        <v/>
      </c>
    </row>
    <row r="395" spans="1:9">
      <c r="A395" s="3"/>
      <c r="B395" s="3"/>
      <c r="C395" s="3"/>
      <c r="D395" s="3"/>
      <c r="E395" s="3"/>
      <c r="F395" s="3"/>
      <c r="G395" s="3"/>
      <c r="H395" s="6" t="str">
        <f>IFERROR(VLOOKUP(E395,Factors!$A$17:$D$25,4,FALSE),"")</f>
        <v/>
      </c>
      <c r="I395" s="6" t="str">
        <f t="shared" si="6"/>
        <v/>
      </c>
    </row>
    <row r="396" spans="1:9">
      <c r="A396" s="3"/>
      <c r="B396" s="3"/>
      <c r="C396" s="3"/>
      <c r="D396" s="3"/>
      <c r="E396" s="3"/>
      <c r="F396" s="3"/>
      <c r="G396" s="3"/>
      <c r="H396" s="6" t="str">
        <f>IFERROR(VLOOKUP(E396,Factors!$A$17:$D$25,4,FALSE),"")</f>
        <v/>
      </c>
      <c r="I396" s="6" t="str">
        <f t="shared" si="6"/>
        <v/>
      </c>
    </row>
    <row r="397" spans="1:9">
      <c r="A397" s="3"/>
      <c r="B397" s="3"/>
      <c r="C397" s="3"/>
      <c r="D397" s="3"/>
      <c r="E397" s="3"/>
      <c r="F397" s="3"/>
      <c r="G397" s="3"/>
      <c r="H397" s="6" t="str">
        <f>IFERROR(VLOOKUP(E397,Factors!$A$17:$D$25,4,FALSE),"")</f>
        <v/>
      </c>
      <c r="I397" s="6" t="str">
        <f t="shared" si="6"/>
        <v/>
      </c>
    </row>
    <row r="398" spans="1:9">
      <c r="A398" s="3"/>
      <c r="B398" s="3"/>
      <c r="C398" s="3"/>
      <c r="D398" s="3"/>
      <c r="E398" s="3"/>
      <c r="F398" s="3"/>
      <c r="G398" s="3"/>
      <c r="H398" s="6" t="str">
        <f>IFERROR(VLOOKUP(E398,Factors!$A$17:$D$25,4,FALSE),"")</f>
        <v/>
      </c>
      <c r="I398" s="6" t="str">
        <f t="shared" si="6"/>
        <v/>
      </c>
    </row>
    <row r="399" spans="1:9">
      <c r="A399" s="3"/>
      <c r="B399" s="3"/>
      <c r="C399" s="3"/>
      <c r="D399" s="3"/>
      <c r="E399" s="3"/>
      <c r="F399" s="3"/>
      <c r="G399" s="3"/>
      <c r="H399" s="6" t="str">
        <f>IFERROR(VLOOKUP(E399,Factors!$A$17:$D$25,4,FALSE),"")</f>
        <v/>
      </c>
      <c r="I399" s="6" t="str">
        <f t="shared" si="6"/>
        <v/>
      </c>
    </row>
    <row r="400" spans="1:9">
      <c r="A400" s="3"/>
      <c r="B400" s="3"/>
      <c r="C400" s="3"/>
      <c r="D400" s="3"/>
      <c r="E400" s="3"/>
      <c r="F400" s="3"/>
      <c r="G400" s="3"/>
      <c r="H400" s="6" t="str">
        <f>IFERROR(VLOOKUP(E400,Factors!$A$17:$D$25,4,FALSE),"")</f>
        <v/>
      </c>
      <c r="I400" s="6" t="str">
        <f t="shared" si="6"/>
        <v/>
      </c>
    </row>
    <row r="401" spans="1:9">
      <c r="A401" s="3"/>
      <c r="B401" s="3"/>
      <c r="C401" s="3"/>
      <c r="D401" s="3"/>
      <c r="E401" s="3"/>
      <c r="F401" s="3"/>
      <c r="G401" s="3"/>
      <c r="H401" s="6" t="str">
        <f>IFERROR(VLOOKUP(E401,Factors!$A$17:$D$25,4,FALSE),"")</f>
        <v/>
      </c>
      <c r="I401" s="6" t="str">
        <f t="shared" si="6"/>
        <v/>
      </c>
    </row>
    <row r="402" spans="1:9">
      <c r="A402" s="3"/>
      <c r="B402" s="3"/>
      <c r="C402" s="3"/>
      <c r="D402" s="3"/>
      <c r="E402" s="3"/>
      <c r="F402" s="3"/>
      <c r="G402" s="3"/>
      <c r="H402" s="6" t="str">
        <f>IFERROR(VLOOKUP(E402,Factors!$A$17:$D$25,4,FALSE),"")</f>
        <v/>
      </c>
      <c r="I402" s="6" t="str">
        <f t="shared" si="6"/>
        <v/>
      </c>
    </row>
    <row r="403" spans="1:9">
      <c r="A403" s="3"/>
      <c r="B403" s="3"/>
      <c r="C403" s="3"/>
      <c r="D403" s="3"/>
      <c r="E403" s="3"/>
      <c r="F403" s="3"/>
      <c r="G403" s="3"/>
      <c r="H403" s="6" t="str">
        <f>IFERROR(VLOOKUP(E403,Factors!$A$17:$D$25,4,FALSE),"")</f>
        <v/>
      </c>
      <c r="I403" s="6" t="str">
        <f t="shared" si="6"/>
        <v/>
      </c>
    </row>
    <row r="404" spans="1:9">
      <c r="A404" s="3"/>
      <c r="B404" s="3"/>
      <c r="C404" s="3"/>
      <c r="D404" s="3"/>
      <c r="E404" s="3"/>
      <c r="F404" s="3"/>
      <c r="G404" s="3"/>
      <c r="H404" s="6" t="str">
        <f>IFERROR(VLOOKUP(E404,Factors!$A$17:$D$25,4,FALSE),"")</f>
        <v/>
      </c>
      <c r="I404" s="6" t="str">
        <f t="shared" si="6"/>
        <v/>
      </c>
    </row>
    <row r="405" spans="1:9">
      <c r="A405" s="3"/>
      <c r="B405" s="3"/>
      <c r="C405" s="3"/>
      <c r="D405" s="3"/>
      <c r="E405" s="3"/>
      <c r="F405" s="3"/>
      <c r="G405" s="3"/>
      <c r="H405" s="6" t="str">
        <f>IFERROR(VLOOKUP(E405,Factors!$A$17:$D$25,4,FALSE),"")</f>
        <v/>
      </c>
      <c r="I405" s="6" t="str">
        <f t="shared" si="6"/>
        <v/>
      </c>
    </row>
    <row r="406" spans="1:9">
      <c r="A406" s="3"/>
      <c r="B406" s="3"/>
      <c r="C406" s="3"/>
      <c r="D406" s="3"/>
      <c r="E406" s="3"/>
      <c r="F406" s="3"/>
      <c r="G406" s="3"/>
      <c r="H406" s="6" t="str">
        <f>IFERROR(VLOOKUP(E406,Factors!$A$17:$D$25,4,FALSE),"")</f>
        <v/>
      </c>
      <c r="I406" s="6" t="str">
        <f t="shared" si="6"/>
        <v/>
      </c>
    </row>
    <row r="407" spans="1:9">
      <c r="A407" s="3"/>
      <c r="B407" s="3"/>
      <c r="C407" s="3"/>
      <c r="D407" s="3"/>
      <c r="E407" s="3"/>
      <c r="F407" s="3"/>
      <c r="G407" s="3"/>
      <c r="H407" s="6" t="str">
        <f>IFERROR(VLOOKUP(E407,Factors!$A$17:$D$25,4,FALSE),"")</f>
        <v/>
      </c>
      <c r="I407" s="6" t="str">
        <f t="shared" si="6"/>
        <v/>
      </c>
    </row>
    <row r="408" spans="1:9">
      <c r="A408" s="3"/>
      <c r="B408" s="3"/>
      <c r="C408" s="3"/>
      <c r="D408" s="3"/>
      <c r="E408" s="3"/>
      <c r="F408" s="3"/>
      <c r="G408" s="3"/>
      <c r="H408" s="6" t="str">
        <f>IFERROR(VLOOKUP(E408,Factors!$A$17:$D$25,4,FALSE),"")</f>
        <v/>
      </c>
      <c r="I408" s="6" t="str">
        <f t="shared" si="6"/>
        <v/>
      </c>
    </row>
    <row r="409" spans="1:9">
      <c r="A409" s="3"/>
      <c r="B409" s="3"/>
      <c r="C409" s="3"/>
      <c r="D409" s="3"/>
      <c r="E409" s="3"/>
      <c r="F409" s="3"/>
      <c r="G409" s="3"/>
      <c r="H409" s="6" t="str">
        <f>IFERROR(VLOOKUP(E409,Factors!$A$17:$D$25,4,FALSE),"")</f>
        <v/>
      </c>
      <c r="I409" s="6" t="str">
        <f t="shared" si="6"/>
        <v/>
      </c>
    </row>
    <row r="410" spans="1:9">
      <c r="A410" s="3"/>
      <c r="B410" s="3"/>
      <c r="C410" s="3"/>
      <c r="D410" s="3"/>
      <c r="E410" s="3"/>
      <c r="F410" s="3"/>
      <c r="G410" s="3"/>
      <c r="H410" s="6" t="str">
        <f>IFERROR(VLOOKUP(E410,Factors!$A$17:$D$25,4,FALSE),"")</f>
        <v/>
      </c>
      <c r="I410" s="6" t="str">
        <f t="shared" si="6"/>
        <v/>
      </c>
    </row>
    <row r="411" spans="1:9">
      <c r="A411" s="3"/>
      <c r="B411" s="3"/>
      <c r="C411" s="3"/>
      <c r="D411" s="3"/>
      <c r="E411" s="3"/>
      <c r="F411" s="3"/>
      <c r="G411" s="3"/>
      <c r="H411" s="6" t="str">
        <f>IFERROR(VLOOKUP(E411,Factors!$A$17:$D$25,4,FALSE),"")</f>
        <v/>
      </c>
      <c r="I411" s="6" t="str">
        <f t="shared" si="6"/>
        <v/>
      </c>
    </row>
    <row r="412" spans="1:9">
      <c r="A412" s="3"/>
      <c r="B412" s="3"/>
      <c r="C412" s="3"/>
      <c r="D412" s="3"/>
      <c r="E412" s="3"/>
      <c r="F412" s="3"/>
      <c r="G412" s="3"/>
      <c r="H412" s="6" t="str">
        <f>IFERROR(VLOOKUP(E412,Factors!$A$17:$D$25,4,FALSE),"")</f>
        <v/>
      </c>
      <c r="I412" s="6" t="str">
        <f t="shared" si="6"/>
        <v/>
      </c>
    </row>
    <row r="413" spans="1:9">
      <c r="A413" s="3"/>
      <c r="B413" s="3"/>
      <c r="C413" s="3"/>
      <c r="D413" s="3"/>
      <c r="E413" s="3"/>
      <c r="F413" s="3"/>
      <c r="G413" s="3"/>
      <c r="H413" s="6" t="str">
        <f>IFERROR(VLOOKUP(E413,Factors!$A$17:$D$25,4,FALSE),"")</f>
        <v/>
      </c>
      <c r="I413" s="6" t="str">
        <f t="shared" si="6"/>
        <v/>
      </c>
    </row>
    <row r="414" spans="1:9">
      <c r="A414" s="3"/>
      <c r="B414" s="3"/>
      <c r="C414" s="3"/>
      <c r="D414" s="3"/>
      <c r="E414" s="3"/>
      <c r="F414" s="3"/>
      <c r="G414" s="3"/>
      <c r="H414" s="6" t="str">
        <f>IFERROR(VLOOKUP(E414,Factors!$A$17:$D$25,4,FALSE),"")</f>
        <v/>
      </c>
      <c r="I414" s="6" t="str">
        <f t="shared" si="6"/>
        <v/>
      </c>
    </row>
    <row r="415" spans="1:9">
      <c r="A415" s="3"/>
      <c r="B415" s="3"/>
      <c r="C415" s="3"/>
      <c r="D415" s="3"/>
      <c r="E415" s="3"/>
      <c r="F415" s="3"/>
      <c r="G415" s="3"/>
      <c r="H415" s="6" t="str">
        <f>IFERROR(VLOOKUP(E415,Factors!$A$17:$D$25,4,FALSE),"")</f>
        <v/>
      </c>
      <c r="I415" s="6" t="str">
        <f t="shared" si="6"/>
        <v/>
      </c>
    </row>
    <row r="416" spans="1:9">
      <c r="A416" s="3"/>
      <c r="B416" s="3"/>
      <c r="C416" s="3"/>
      <c r="D416" s="3"/>
      <c r="E416" s="3"/>
      <c r="F416" s="3"/>
      <c r="G416" s="3"/>
      <c r="H416" s="6" t="str">
        <f>IFERROR(VLOOKUP(E416,Factors!$A$17:$D$25,4,FALSE),"")</f>
        <v/>
      </c>
      <c r="I416" s="6" t="str">
        <f t="shared" si="6"/>
        <v/>
      </c>
    </row>
    <row r="417" spans="1:9">
      <c r="A417" s="3"/>
      <c r="B417" s="3"/>
      <c r="C417" s="3"/>
      <c r="D417" s="3"/>
      <c r="E417" s="3"/>
      <c r="F417" s="3"/>
      <c r="G417" s="3"/>
      <c r="H417" s="6" t="str">
        <f>IFERROR(VLOOKUP(E417,Factors!$A$17:$D$25,4,FALSE),"")</f>
        <v/>
      </c>
      <c r="I417" s="6" t="str">
        <f t="shared" si="6"/>
        <v/>
      </c>
    </row>
    <row r="418" spans="1:9">
      <c r="A418" s="3"/>
      <c r="B418" s="3"/>
      <c r="C418" s="3"/>
      <c r="D418" s="3"/>
      <c r="E418" s="3"/>
      <c r="F418" s="3"/>
      <c r="G418" s="3"/>
      <c r="H418" s="6" t="str">
        <f>IFERROR(VLOOKUP(E418,Factors!$A$17:$D$25,4,FALSE),"")</f>
        <v/>
      </c>
      <c r="I418" s="6" t="str">
        <f t="shared" si="6"/>
        <v/>
      </c>
    </row>
    <row r="419" spans="1:9">
      <c r="A419" s="3"/>
      <c r="B419" s="3"/>
      <c r="C419" s="3"/>
      <c r="D419" s="3"/>
      <c r="E419" s="3"/>
      <c r="F419" s="3"/>
      <c r="G419" s="3"/>
      <c r="H419" s="6" t="str">
        <f>IFERROR(VLOOKUP(E419,Factors!$A$17:$D$25,4,FALSE),"")</f>
        <v/>
      </c>
      <c r="I419" s="6" t="str">
        <f t="shared" si="6"/>
        <v/>
      </c>
    </row>
    <row r="420" spans="1:9">
      <c r="A420" s="3"/>
      <c r="B420" s="3"/>
      <c r="C420" s="3"/>
      <c r="D420" s="3"/>
      <c r="E420" s="3"/>
      <c r="F420" s="3"/>
      <c r="G420" s="3"/>
      <c r="H420" s="6" t="str">
        <f>IFERROR(VLOOKUP(E420,Factors!$A$17:$D$25,4,FALSE),"")</f>
        <v/>
      </c>
      <c r="I420" s="6" t="str">
        <f t="shared" si="6"/>
        <v/>
      </c>
    </row>
    <row r="421" spans="1:9">
      <c r="A421" s="3"/>
      <c r="B421" s="3"/>
      <c r="C421" s="3"/>
      <c r="D421" s="3"/>
      <c r="E421" s="3"/>
      <c r="F421" s="3"/>
      <c r="G421" s="3"/>
      <c r="H421" s="6" t="str">
        <f>IFERROR(VLOOKUP(E421,Factors!$A$17:$D$25,4,FALSE),"")</f>
        <v/>
      </c>
      <c r="I421" s="6" t="str">
        <f t="shared" si="6"/>
        <v/>
      </c>
    </row>
    <row r="422" spans="1:9">
      <c r="A422" s="3"/>
      <c r="B422" s="3"/>
      <c r="C422" s="3"/>
      <c r="D422" s="3"/>
      <c r="E422" s="3"/>
      <c r="F422" s="3"/>
      <c r="G422" s="3"/>
      <c r="H422" s="6" t="str">
        <f>IFERROR(VLOOKUP(E422,Factors!$A$17:$D$25,4,FALSE),"")</f>
        <v/>
      </c>
      <c r="I422" s="6" t="str">
        <f t="shared" si="6"/>
        <v/>
      </c>
    </row>
    <row r="423" spans="1:9">
      <c r="A423" s="3"/>
      <c r="B423" s="3"/>
      <c r="C423" s="3"/>
      <c r="D423" s="3"/>
      <c r="E423" s="3"/>
      <c r="F423" s="3"/>
      <c r="G423" s="3"/>
      <c r="H423" s="6" t="str">
        <f>IFERROR(VLOOKUP(E423,Factors!$A$17:$D$25,4,FALSE),"")</f>
        <v/>
      </c>
      <c r="I423" s="6" t="str">
        <f t="shared" si="6"/>
        <v/>
      </c>
    </row>
    <row r="424" spans="1:9">
      <c r="A424" s="3"/>
      <c r="B424" s="3"/>
      <c r="C424" s="3"/>
      <c r="D424" s="3"/>
      <c r="E424" s="3"/>
      <c r="F424" s="3"/>
      <c r="G424" s="3"/>
      <c r="H424" s="6" t="str">
        <f>IFERROR(VLOOKUP(E424,Factors!$A$17:$D$25,4,FALSE),"")</f>
        <v/>
      </c>
      <c r="I424" s="6" t="str">
        <f t="shared" si="6"/>
        <v/>
      </c>
    </row>
    <row r="425" spans="1:9">
      <c r="A425" s="3"/>
      <c r="B425" s="3"/>
      <c r="C425" s="3"/>
      <c r="D425" s="3"/>
      <c r="E425" s="3"/>
      <c r="F425" s="3"/>
      <c r="G425" s="3"/>
      <c r="H425" s="6" t="str">
        <f>IFERROR(VLOOKUP(E425,Factors!$A$17:$D$25,4,FALSE),"")</f>
        <v/>
      </c>
      <c r="I425" s="6" t="str">
        <f t="shared" si="6"/>
        <v/>
      </c>
    </row>
    <row r="426" spans="1:9">
      <c r="A426" s="3"/>
      <c r="B426" s="3"/>
      <c r="C426" s="3"/>
      <c r="D426" s="3"/>
      <c r="E426" s="3"/>
      <c r="F426" s="3"/>
      <c r="G426" s="3"/>
      <c r="H426" s="6" t="str">
        <f>IFERROR(VLOOKUP(E426,Factors!$A$17:$D$25,4,FALSE),"")</f>
        <v/>
      </c>
      <c r="I426" s="6" t="str">
        <f t="shared" si="6"/>
        <v/>
      </c>
    </row>
    <row r="427" spans="1:9">
      <c r="A427" s="3"/>
      <c r="B427" s="3"/>
      <c r="C427" s="3"/>
      <c r="D427" s="3"/>
      <c r="E427" s="3"/>
      <c r="F427" s="3"/>
      <c r="G427" s="3"/>
      <c r="H427" s="6" t="str">
        <f>IFERROR(VLOOKUP(E427,Factors!$A$17:$D$25,4,FALSE),"")</f>
        <v/>
      </c>
      <c r="I427" s="6" t="str">
        <f t="shared" si="6"/>
        <v/>
      </c>
    </row>
    <row r="428" spans="1:9">
      <c r="A428" s="3"/>
      <c r="B428" s="3"/>
      <c r="C428" s="3"/>
      <c r="D428" s="3"/>
      <c r="E428" s="3"/>
      <c r="F428" s="3"/>
      <c r="G428" s="3"/>
      <c r="H428" s="6" t="str">
        <f>IFERROR(VLOOKUP(E428,Factors!$A$17:$D$25,4,FALSE),"")</f>
        <v/>
      </c>
      <c r="I428" s="6" t="str">
        <f t="shared" si="6"/>
        <v/>
      </c>
    </row>
    <row r="429" spans="1:9">
      <c r="A429" s="3"/>
      <c r="B429" s="3"/>
      <c r="C429" s="3"/>
      <c r="D429" s="3"/>
      <c r="E429" s="3"/>
      <c r="F429" s="3"/>
      <c r="G429" s="3"/>
      <c r="H429" s="6" t="str">
        <f>IFERROR(VLOOKUP(E429,Factors!$A$17:$D$25,4,FALSE),"")</f>
        <v/>
      </c>
      <c r="I429" s="6" t="str">
        <f t="shared" si="6"/>
        <v/>
      </c>
    </row>
    <row r="430" spans="1:9">
      <c r="A430" s="3"/>
      <c r="B430" s="3"/>
      <c r="C430" s="3"/>
      <c r="D430" s="3"/>
      <c r="E430" s="3"/>
      <c r="F430" s="3"/>
      <c r="G430" s="3"/>
      <c r="H430" s="6" t="str">
        <f>IFERROR(VLOOKUP(E430,Factors!$A$17:$D$25,4,FALSE),"")</f>
        <v/>
      </c>
      <c r="I430" s="6" t="str">
        <f t="shared" si="6"/>
        <v/>
      </c>
    </row>
    <row r="431" spans="1:9">
      <c r="A431" s="3"/>
      <c r="B431" s="3"/>
      <c r="C431" s="3"/>
      <c r="D431" s="3"/>
      <c r="E431" s="3"/>
      <c r="F431" s="3"/>
      <c r="G431" s="3"/>
      <c r="H431" s="6" t="str">
        <f>IFERROR(VLOOKUP(E431,Factors!$A$17:$D$25,4,FALSE),"")</f>
        <v/>
      </c>
      <c r="I431" s="6" t="str">
        <f t="shared" si="6"/>
        <v/>
      </c>
    </row>
    <row r="432" spans="1:9">
      <c r="A432" s="3"/>
      <c r="B432" s="3"/>
      <c r="C432" s="3"/>
      <c r="D432" s="3"/>
      <c r="E432" s="3"/>
      <c r="F432" s="3"/>
      <c r="G432" s="3"/>
      <c r="H432" s="6" t="str">
        <f>IFERROR(VLOOKUP(E432,Factors!$A$17:$D$25,4,FALSE),"")</f>
        <v/>
      </c>
      <c r="I432" s="6" t="str">
        <f t="shared" si="6"/>
        <v/>
      </c>
    </row>
    <row r="433" spans="1:9">
      <c r="A433" s="3"/>
      <c r="B433" s="3"/>
      <c r="C433" s="3"/>
      <c r="D433" s="3"/>
      <c r="E433" s="3"/>
      <c r="F433" s="3"/>
      <c r="G433" s="3"/>
      <c r="H433" s="6" t="str">
        <f>IFERROR(VLOOKUP(E433,Factors!$A$17:$D$25,4,FALSE),"")</f>
        <v/>
      </c>
      <c r="I433" s="6" t="str">
        <f t="shared" si="6"/>
        <v/>
      </c>
    </row>
    <row r="434" spans="1:9">
      <c r="A434" s="3"/>
      <c r="B434" s="3"/>
      <c r="C434" s="3"/>
      <c r="D434" s="3"/>
      <c r="E434" s="3"/>
      <c r="F434" s="3"/>
      <c r="G434" s="3"/>
      <c r="H434" s="6" t="str">
        <f>IFERROR(VLOOKUP(E434,Factors!$A$17:$D$25,4,FALSE),"")</f>
        <v/>
      </c>
      <c r="I434" s="6" t="str">
        <f t="shared" si="6"/>
        <v/>
      </c>
    </row>
    <row r="435" spans="1:9">
      <c r="A435" s="3"/>
      <c r="B435" s="3"/>
      <c r="C435" s="3"/>
      <c r="D435" s="3"/>
      <c r="E435" s="3"/>
      <c r="F435" s="3"/>
      <c r="G435" s="3"/>
      <c r="H435" s="6" t="str">
        <f>IFERROR(VLOOKUP(E435,Factors!$A$17:$D$25,4,FALSE),"")</f>
        <v/>
      </c>
      <c r="I435" s="6" t="str">
        <f t="shared" si="6"/>
        <v/>
      </c>
    </row>
    <row r="436" spans="1:9">
      <c r="A436" s="3"/>
      <c r="B436" s="3"/>
      <c r="C436" s="3"/>
      <c r="D436" s="3"/>
      <c r="E436" s="3"/>
      <c r="F436" s="3"/>
      <c r="G436" s="3"/>
      <c r="H436" s="6" t="str">
        <f>IFERROR(VLOOKUP(E436,Factors!$A$17:$D$25,4,FALSE),"")</f>
        <v/>
      </c>
      <c r="I436" s="6" t="str">
        <f t="shared" si="6"/>
        <v/>
      </c>
    </row>
    <row r="437" spans="1:9">
      <c r="A437" s="3"/>
      <c r="B437" s="3"/>
      <c r="C437" s="3"/>
      <c r="D437" s="3"/>
      <c r="E437" s="3"/>
      <c r="F437" s="3"/>
      <c r="G437" s="3"/>
      <c r="H437" s="6" t="str">
        <f>IFERROR(VLOOKUP(E437,Factors!$A$17:$D$25,4,FALSE),"")</f>
        <v/>
      </c>
      <c r="I437" s="6" t="str">
        <f t="shared" si="6"/>
        <v/>
      </c>
    </row>
    <row r="438" spans="1:9">
      <c r="A438" s="3"/>
      <c r="B438" s="3"/>
      <c r="C438" s="3"/>
      <c r="D438" s="3"/>
      <c r="E438" s="3"/>
      <c r="F438" s="3"/>
      <c r="G438" s="3"/>
      <c r="H438" s="6" t="str">
        <f>IFERROR(VLOOKUP(E438,Factors!$A$17:$D$25,4,FALSE),"")</f>
        <v/>
      </c>
      <c r="I438" s="6" t="str">
        <f t="shared" si="6"/>
        <v/>
      </c>
    </row>
    <row r="439" spans="1:9">
      <c r="A439" s="3"/>
      <c r="B439" s="3"/>
      <c r="C439" s="3"/>
      <c r="D439" s="3"/>
      <c r="E439" s="3"/>
      <c r="F439" s="3"/>
      <c r="G439" s="3"/>
      <c r="H439" s="6" t="str">
        <f>IFERROR(VLOOKUP(E439,Factors!$A$17:$D$25,4,FALSE),"")</f>
        <v/>
      </c>
      <c r="I439" s="6" t="str">
        <f t="shared" si="6"/>
        <v/>
      </c>
    </row>
    <row r="440" spans="1:9">
      <c r="A440" s="3"/>
      <c r="B440" s="3"/>
      <c r="C440" s="3"/>
      <c r="D440" s="3"/>
      <c r="E440" s="3"/>
      <c r="F440" s="3"/>
      <c r="G440" s="3"/>
      <c r="H440" s="6" t="str">
        <f>IFERROR(VLOOKUP(E440,Factors!$A$17:$D$25,4,FALSE),"")</f>
        <v/>
      </c>
      <c r="I440" s="6" t="str">
        <f t="shared" si="6"/>
        <v/>
      </c>
    </row>
    <row r="441" spans="1:9">
      <c r="A441" s="3"/>
      <c r="B441" s="3"/>
      <c r="C441" s="3"/>
      <c r="D441" s="3"/>
      <c r="E441" s="3"/>
      <c r="F441" s="3"/>
      <c r="G441" s="3"/>
      <c r="H441" s="6" t="str">
        <f>IFERROR(VLOOKUP(E441,Factors!$A$17:$D$25,4,FALSE),"")</f>
        <v/>
      </c>
      <c r="I441" s="6" t="str">
        <f t="shared" si="6"/>
        <v/>
      </c>
    </row>
    <row r="442" spans="1:9">
      <c r="A442" s="3"/>
      <c r="B442" s="3"/>
      <c r="C442" s="3"/>
      <c r="D442" s="3"/>
      <c r="E442" s="3"/>
      <c r="F442" s="3"/>
      <c r="G442" s="3"/>
      <c r="H442" s="6" t="str">
        <f>IFERROR(VLOOKUP(E442,Factors!$A$17:$D$25,4,FALSE),"")</f>
        <v/>
      </c>
      <c r="I442" s="6" t="str">
        <f t="shared" si="6"/>
        <v/>
      </c>
    </row>
    <row r="443" spans="1:9">
      <c r="A443" s="3"/>
      <c r="B443" s="3"/>
      <c r="C443" s="3"/>
      <c r="D443" s="3"/>
      <c r="E443" s="3"/>
      <c r="F443" s="3"/>
      <c r="G443" s="3"/>
      <c r="H443" s="6" t="str">
        <f>IFERROR(VLOOKUP(E443,Factors!$A$17:$D$25,4,FALSE),"")</f>
        <v/>
      </c>
      <c r="I443" s="6" t="str">
        <f t="shared" si="6"/>
        <v/>
      </c>
    </row>
    <row r="444" spans="1:9">
      <c r="A444" s="3"/>
      <c r="B444" s="3"/>
      <c r="C444" s="3"/>
      <c r="D444" s="3"/>
      <c r="E444" s="3"/>
      <c r="F444" s="3"/>
      <c r="G444" s="3"/>
      <c r="H444" s="6" t="str">
        <f>IFERROR(VLOOKUP(E444,Factors!$A$17:$D$25,4,FALSE),"")</f>
        <v/>
      </c>
      <c r="I444" s="6" t="str">
        <f t="shared" si="6"/>
        <v/>
      </c>
    </row>
    <row r="445" spans="1:9">
      <c r="A445" s="3"/>
      <c r="B445" s="3"/>
      <c r="C445" s="3"/>
      <c r="D445" s="3"/>
      <c r="E445" s="3"/>
      <c r="F445" s="3"/>
      <c r="G445" s="3"/>
      <c r="H445" s="6" t="str">
        <f>IFERROR(VLOOKUP(E445,Factors!$A$17:$D$25,4,FALSE),"")</f>
        <v/>
      </c>
      <c r="I445" s="6" t="str">
        <f t="shared" si="6"/>
        <v/>
      </c>
    </row>
    <row r="446" spans="1:9">
      <c r="A446" s="3"/>
      <c r="B446" s="3"/>
      <c r="C446" s="3"/>
      <c r="D446" s="3"/>
      <c r="E446" s="3"/>
      <c r="F446" s="3"/>
      <c r="G446" s="3"/>
      <c r="H446" s="6" t="str">
        <f>IFERROR(VLOOKUP(E446,Factors!$A$17:$D$25,4,FALSE),"")</f>
        <v/>
      </c>
      <c r="I446" s="6" t="str">
        <f t="shared" si="6"/>
        <v/>
      </c>
    </row>
    <row r="447" spans="1:9">
      <c r="A447" s="3"/>
      <c r="B447" s="3"/>
      <c r="C447" s="3"/>
      <c r="D447" s="3"/>
      <c r="E447" s="3"/>
      <c r="F447" s="3"/>
      <c r="G447" s="3"/>
      <c r="H447" s="6" t="str">
        <f>IFERROR(VLOOKUP(E447,Factors!$A$17:$D$25,4,FALSE),"")</f>
        <v/>
      </c>
      <c r="I447" s="6" t="str">
        <f t="shared" si="6"/>
        <v/>
      </c>
    </row>
    <row r="448" spans="1:9">
      <c r="A448" s="3"/>
      <c r="B448" s="3"/>
      <c r="C448" s="3"/>
      <c r="D448" s="3"/>
      <c r="E448" s="3"/>
      <c r="F448" s="3"/>
      <c r="G448" s="3"/>
      <c r="H448" s="6" t="str">
        <f>IFERROR(VLOOKUP(E448,Factors!$A$17:$D$25,4,FALSE),"")</f>
        <v/>
      </c>
      <c r="I448" s="6" t="str">
        <f t="shared" si="6"/>
        <v/>
      </c>
    </row>
    <row r="449" spans="1:9">
      <c r="A449" s="3"/>
      <c r="B449" s="3"/>
      <c r="C449" s="3"/>
      <c r="D449" s="3"/>
      <c r="E449" s="3"/>
      <c r="F449" s="3"/>
      <c r="G449" s="3"/>
      <c r="H449" s="6" t="str">
        <f>IFERROR(VLOOKUP(E449,Factors!$A$17:$D$25,4,FALSE),"")</f>
        <v/>
      </c>
      <c r="I449" s="6" t="str">
        <f t="shared" si="6"/>
        <v/>
      </c>
    </row>
    <row r="450" spans="1:9">
      <c r="A450" s="3"/>
      <c r="B450" s="3"/>
      <c r="C450" s="3"/>
      <c r="D450" s="3"/>
      <c r="E450" s="3"/>
      <c r="F450" s="3"/>
      <c r="G450" s="3"/>
      <c r="H450" s="6" t="str">
        <f>IFERROR(VLOOKUP(E450,Factors!$A$17:$D$25,4,FALSE),"")</f>
        <v/>
      </c>
      <c r="I450" s="6" t="str">
        <f t="shared" ref="I450:I513" si="7">IF(OR(F450="",H450=""),"",F450*H450)</f>
        <v/>
      </c>
    </row>
    <row r="451" spans="1:9">
      <c r="A451" s="3"/>
      <c r="B451" s="3"/>
      <c r="C451" s="3"/>
      <c r="D451" s="3"/>
      <c r="E451" s="3"/>
      <c r="F451" s="3"/>
      <c r="G451" s="3"/>
      <c r="H451" s="6" t="str">
        <f>IFERROR(VLOOKUP(E451,Factors!$A$17:$D$25,4,FALSE),"")</f>
        <v/>
      </c>
      <c r="I451" s="6" t="str">
        <f t="shared" si="7"/>
        <v/>
      </c>
    </row>
    <row r="452" spans="1:9">
      <c r="A452" s="3"/>
      <c r="B452" s="3"/>
      <c r="C452" s="3"/>
      <c r="D452" s="3"/>
      <c r="E452" s="3"/>
      <c r="F452" s="3"/>
      <c r="G452" s="3"/>
      <c r="H452" s="6" t="str">
        <f>IFERROR(VLOOKUP(E452,Factors!$A$17:$D$25,4,FALSE),"")</f>
        <v/>
      </c>
      <c r="I452" s="6" t="str">
        <f t="shared" si="7"/>
        <v/>
      </c>
    </row>
    <row r="453" spans="1:9">
      <c r="A453" s="3"/>
      <c r="B453" s="3"/>
      <c r="C453" s="3"/>
      <c r="D453" s="3"/>
      <c r="E453" s="3"/>
      <c r="F453" s="3"/>
      <c r="G453" s="3"/>
      <c r="H453" s="6" t="str">
        <f>IFERROR(VLOOKUP(E453,Factors!$A$17:$D$25,4,FALSE),"")</f>
        <v/>
      </c>
      <c r="I453" s="6" t="str">
        <f t="shared" si="7"/>
        <v/>
      </c>
    </row>
    <row r="454" spans="1:9">
      <c r="A454" s="3"/>
      <c r="B454" s="3"/>
      <c r="C454" s="3"/>
      <c r="D454" s="3"/>
      <c r="E454" s="3"/>
      <c r="F454" s="3"/>
      <c r="G454" s="3"/>
      <c r="H454" s="6" t="str">
        <f>IFERROR(VLOOKUP(E454,Factors!$A$17:$D$25,4,FALSE),"")</f>
        <v/>
      </c>
      <c r="I454" s="6" t="str">
        <f t="shared" si="7"/>
        <v/>
      </c>
    </row>
    <row r="455" spans="1:9">
      <c r="A455" s="3"/>
      <c r="B455" s="3"/>
      <c r="C455" s="3"/>
      <c r="D455" s="3"/>
      <c r="E455" s="3"/>
      <c r="F455" s="3"/>
      <c r="G455" s="3"/>
      <c r="H455" s="6" t="str">
        <f>IFERROR(VLOOKUP(E455,Factors!$A$17:$D$25,4,FALSE),"")</f>
        <v/>
      </c>
      <c r="I455" s="6" t="str">
        <f t="shared" si="7"/>
        <v/>
      </c>
    </row>
    <row r="456" spans="1:9">
      <c r="A456" s="3"/>
      <c r="B456" s="3"/>
      <c r="C456" s="3"/>
      <c r="D456" s="3"/>
      <c r="E456" s="3"/>
      <c r="F456" s="3"/>
      <c r="G456" s="3"/>
      <c r="H456" s="6" t="str">
        <f>IFERROR(VLOOKUP(E456,Factors!$A$17:$D$25,4,FALSE),"")</f>
        <v/>
      </c>
      <c r="I456" s="6" t="str">
        <f t="shared" si="7"/>
        <v/>
      </c>
    </row>
    <row r="457" spans="1:9">
      <c r="A457" s="3"/>
      <c r="B457" s="3"/>
      <c r="C457" s="3"/>
      <c r="D457" s="3"/>
      <c r="E457" s="3"/>
      <c r="F457" s="3"/>
      <c r="G457" s="3"/>
      <c r="H457" s="6" t="str">
        <f>IFERROR(VLOOKUP(E457,Factors!$A$17:$D$25,4,FALSE),"")</f>
        <v/>
      </c>
      <c r="I457" s="6" t="str">
        <f t="shared" si="7"/>
        <v/>
      </c>
    </row>
    <row r="458" spans="1:9">
      <c r="A458" s="3"/>
      <c r="B458" s="3"/>
      <c r="C458" s="3"/>
      <c r="D458" s="3"/>
      <c r="E458" s="3"/>
      <c r="F458" s="3"/>
      <c r="G458" s="3"/>
      <c r="H458" s="6" t="str">
        <f>IFERROR(VLOOKUP(E458,Factors!$A$17:$D$25,4,FALSE),"")</f>
        <v/>
      </c>
      <c r="I458" s="6" t="str">
        <f t="shared" si="7"/>
        <v/>
      </c>
    </row>
    <row r="459" spans="1:9">
      <c r="A459" s="3"/>
      <c r="B459" s="3"/>
      <c r="C459" s="3"/>
      <c r="D459" s="3"/>
      <c r="E459" s="3"/>
      <c r="F459" s="3"/>
      <c r="G459" s="3"/>
      <c r="H459" s="6" t="str">
        <f>IFERROR(VLOOKUP(E459,Factors!$A$17:$D$25,4,FALSE),"")</f>
        <v/>
      </c>
      <c r="I459" s="6" t="str">
        <f t="shared" si="7"/>
        <v/>
      </c>
    </row>
    <row r="460" spans="1:9">
      <c r="A460" s="3"/>
      <c r="B460" s="3"/>
      <c r="C460" s="3"/>
      <c r="D460" s="3"/>
      <c r="E460" s="3"/>
      <c r="F460" s="3"/>
      <c r="G460" s="3"/>
      <c r="H460" s="6" t="str">
        <f>IFERROR(VLOOKUP(E460,Factors!$A$17:$D$25,4,FALSE),"")</f>
        <v/>
      </c>
      <c r="I460" s="6" t="str">
        <f t="shared" si="7"/>
        <v/>
      </c>
    </row>
    <row r="461" spans="1:9">
      <c r="A461" s="3"/>
      <c r="B461" s="3"/>
      <c r="C461" s="3"/>
      <c r="D461" s="3"/>
      <c r="E461" s="3"/>
      <c r="F461" s="3"/>
      <c r="G461" s="3"/>
      <c r="H461" s="6" t="str">
        <f>IFERROR(VLOOKUP(E461,Factors!$A$17:$D$25,4,FALSE),"")</f>
        <v/>
      </c>
      <c r="I461" s="6" t="str">
        <f t="shared" si="7"/>
        <v/>
      </c>
    </row>
    <row r="462" spans="1:9">
      <c r="A462" s="3"/>
      <c r="B462" s="3"/>
      <c r="C462" s="3"/>
      <c r="D462" s="3"/>
      <c r="E462" s="3"/>
      <c r="F462" s="3"/>
      <c r="G462" s="3"/>
      <c r="H462" s="6" t="str">
        <f>IFERROR(VLOOKUP(E462,Factors!$A$17:$D$25,4,FALSE),"")</f>
        <v/>
      </c>
      <c r="I462" s="6" t="str">
        <f t="shared" si="7"/>
        <v/>
      </c>
    </row>
    <row r="463" spans="1:9">
      <c r="A463" s="3"/>
      <c r="B463" s="3"/>
      <c r="C463" s="3"/>
      <c r="D463" s="3"/>
      <c r="E463" s="3"/>
      <c r="F463" s="3"/>
      <c r="G463" s="3"/>
      <c r="H463" s="6" t="str">
        <f>IFERROR(VLOOKUP(E463,Factors!$A$17:$D$25,4,FALSE),"")</f>
        <v/>
      </c>
      <c r="I463" s="6" t="str">
        <f t="shared" si="7"/>
        <v/>
      </c>
    </row>
    <row r="464" spans="1:9">
      <c r="A464" s="3"/>
      <c r="B464" s="3"/>
      <c r="C464" s="3"/>
      <c r="D464" s="3"/>
      <c r="E464" s="3"/>
      <c r="F464" s="3"/>
      <c r="G464" s="3"/>
      <c r="H464" s="6" t="str">
        <f>IFERROR(VLOOKUP(E464,Factors!$A$17:$D$25,4,FALSE),"")</f>
        <v/>
      </c>
      <c r="I464" s="6" t="str">
        <f t="shared" si="7"/>
        <v/>
      </c>
    </row>
    <row r="465" spans="1:9">
      <c r="A465" s="3"/>
      <c r="B465" s="3"/>
      <c r="C465" s="3"/>
      <c r="D465" s="3"/>
      <c r="E465" s="3"/>
      <c r="F465" s="3"/>
      <c r="G465" s="3"/>
      <c r="H465" s="6" t="str">
        <f>IFERROR(VLOOKUP(E465,Factors!$A$17:$D$25,4,FALSE),"")</f>
        <v/>
      </c>
      <c r="I465" s="6" t="str">
        <f t="shared" si="7"/>
        <v/>
      </c>
    </row>
    <row r="466" spans="1:9">
      <c r="A466" s="3"/>
      <c r="B466" s="3"/>
      <c r="C466" s="3"/>
      <c r="D466" s="3"/>
      <c r="E466" s="3"/>
      <c r="F466" s="3"/>
      <c r="G466" s="3"/>
      <c r="H466" s="6" t="str">
        <f>IFERROR(VLOOKUP(E466,Factors!$A$17:$D$25,4,FALSE),"")</f>
        <v/>
      </c>
      <c r="I466" s="6" t="str">
        <f t="shared" si="7"/>
        <v/>
      </c>
    </row>
    <row r="467" spans="1:9">
      <c r="A467" s="3"/>
      <c r="B467" s="3"/>
      <c r="C467" s="3"/>
      <c r="D467" s="3"/>
      <c r="E467" s="3"/>
      <c r="F467" s="3"/>
      <c r="G467" s="3"/>
      <c r="H467" s="6" t="str">
        <f>IFERROR(VLOOKUP(E467,Factors!$A$17:$D$25,4,FALSE),"")</f>
        <v/>
      </c>
      <c r="I467" s="6" t="str">
        <f t="shared" si="7"/>
        <v/>
      </c>
    </row>
    <row r="468" spans="1:9">
      <c r="A468" s="3"/>
      <c r="B468" s="3"/>
      <c r="C468" s="3"/>
      <c r="D468" s="3"/>
      <c r="E468" s="3"/>
      <c r="F468" s="3"/>
      <c r="G468" s="3"/>
      <c r="H468" s="6" t="str">
        <f>IFERROR(VLOOKUP(E468,Factors!$A$17:$D$25,4,FALSE),"")</f>
        <v/>
      </c>
      <c r="I468" s="6" t="str">
        <f t="shared" si="7"/>
        <v/>
      </c>
    </row>
    <row r="469" spans="1:9">
      <c r="A469" s="3"/>
      <c r="B469" s="3"/>
      <c r="C469" s="3"/>
      <c r="D469" s="3"/>
      <c r="E469" s="3"/>
      <c r="F469" s="3"/>
      <c r="G469" s="3"/>
      <c r="H469" s="6" t="str">
        <f>IFERROR(VLOOKUP(E469,Factors!$A$17:$D$25,4,FALSE),"")</f>
        <v/>
      </c>
      <c r="I469" s="6" t="str">
        <f t="shared" si="7"/>
        <v/>
      </c>
    </row>
    <row r="470" spans="1:9">
      <c r="A470" s="3"/>
      <c r="B470" s="3"/>
      <c r="C470" s="3"/>
      <c r="D470" s="3"/>
      <c r="E470" s="3"/>
      <c r="F470" s="3"/>
      <c r="G470" s="3"/>
      <c r="H470" s="6" t="str">
        <f>IFERROR(VLOOKUP(E470,Factors!$A$17:$D$25,4,FALSE),"")</f>
        <v/>
      </c>
      <c r="I470" s="6" t="str">
        <f t="shared" si="7"/>
        <v/>
      </c>
    </row>
    <row r="471" spans="1:9">
      <c r="A471" s="3"/>
      <c r="B471" s="3"/>
      <c r="C471" s="3"/>
      <c r="D471" s="3"/>
      <c r="E471" s="3"/>
      <c r="F471" s="3"/>
      <c r="G471" s="3"/>
      <c r="H471" s="6" t="str">
        <f>IFERROR(VLOOKUP(E471,Factors!$A$17:$D$25,4,FALSE),"")</f>
        <v/>
      </c>
      <c r="I471" s="6" t="str">
        <f t="shared" si="7"/>
        <v/>
      </c>
    </row>
    <row r="472" spans="1:9">
      <c r="A472" s="3"/>
      <c r="B472" s="3"/>
      <c r="C472" s="3"/>
      <c r="D472" s="3"/>
      <c r="E472" s="3"/>
      <c r="F472" s="3"/>
      <c r="G472" s="3"/>
      <c r="H472" s="6" t="str">
        <f>IFERROR(VLOOKUP(E472,Factors!$A$17:$D$25,4,FALSE),"")</f>
        <v/>
      </c>
      <c r="I472" s="6" t="str">
        <f t="shared" si="7"/>
        <v/>
      </c>
    </row>
    <row r="473" spans="1:9">
      <c r="A473" s="3"/>
      <c r="B473" s="3"/>
      <c r="C473" s="3"/>
      <c r="D473" s="3"/>
      <c r="E473" s="3"/>
      <c r="F473" s="3"/>
      <c r="G473" s="3"/>
      <c r="H473" s="6" t="str">
        <f>IFERROR(VLOOKUP(E473,Factors!$A$17:$D$25,4,FALSE),"")</f>
        <v/>
      </c>
      <c r="I473" s="6" t="str">
        <f t="shared" si="7"/>
        <v/>
      </c>
    </row>
    <row r="474" spans="1:9">
      <c r="A474" s="3"/>
      <c r="B474" s="3"/>
      <c r="C474" s="3"/>
      <c r="D474" s="3"/>
      <c r="E474" s="3"/>
      <c r="F474" s="3"/>
      <c r="G474" s="3"/>
      <c r="H474" s="6" t="str">
        <f>IFERROR(VLOOKUP(E474,Factors!$A$17:$D$25,4,FALSE),"")</f>
        <v/>
      </c>
      <c r="I474" s="6" t="str">
        <f t="shared" si="7"/>
        <v/>
      </c>
    </row>
    <row r="475" spans="1:9">
      <c r="A475" s="3"/>
      <c r="B475" s="3"/>
      <c r="C475" s="3"/>
      <c r="D475" s="3"/>
      <c r="E475" s="3"/>
      <c r="F475" s="3"/>
      <c r="G475" s="3"/>
      <c r="H475" s="6" t="str">
        <f>IFERROR(VLOOKUP(E475,Factors!$A$17:$D$25,4,FALSE),"")</f>
        <v/>
      </c>
      <c r="I475" s="6" t="str">
        <f t="shared" si="7"/>
        <v/>
      </c>
    </row>
    <row r="476" spans="1:9">
      <c r="A476" s="3"/>
      <c r="B476" s="3"/>
      <c r="C476" s="3"/>
      <c r="D476" s="3"/>
      <c r="E476" s="3"/>
      <c r="F476" s="3"/>
      <c r="G476" s="3"/>
      <c r="H476" s="6" t="str">
        <f>IFERROR(VLOOKUP(E476,Factors!$A$17:$D$25,4,FALSE),"")</f>
        <v/>
      </c>
      <c r="I476" s="6" t="str">
        <f t="shared" si="7"/>
        <v/>
      </c>
    </row>
    <row r="477" spans="1:9">
      <c r="A477" s="3"/>
      <c r="B477" s="3"/>
      <c r="C477" s="3"/>
      <c r="D477" s="3"/>
      <c r="E477" s="3"/>
      <c r="F477" s="3"/>
      <c r="G477" s="3"/>
      <c r="H477" s="6" t="str">
        <f>IFERROR(VLOOKUP(E477,Factors!$A$17:$D$25,4,FALSE),"")</f>
        <v/>
      </c>
      <c r="I477" s="6" t="str">
        <f t="shared" si="7"/>
        <v/>
      </c>
    </row>
    <row r="478" spans="1:9">
      <c r="A478" s="3"/>
      <c r="B478" s="3"/>
      <c r="C478" s="3"/>
      <c r="D478" s="3"/>
      <c r="E478" s="3"/>
      <c r="F478" s="3"/>
      <c r="G478" s="3"/>
      <c r="H478" s="6" t="str">
        <f>IFERROR(VLOOKUP(E478,Factors!$A$17:$D$25,4,FALSE),"")</f>
        <v/>
      </c>
      <c r="I478" s="6" t="str">
        <f t="shared" si="7"/>
        <v/>
      </c>
    </row>
    <row r="479" spans="1:9">
      <c r="A479" s="3"/>
      <c r="B479" s="3"/>
      <c r="C479" s="3"/>
      <c r="D479" s="3"/>
      <c r="E479" s="3"/>
      <c r="F479" s="3"/>
      <c r="G479" s="3"/>
      <c r="H479" s="6" t="str">
        <f>IFERROR(VLOOKUP(E479,Factors!$A$17:$D$25,4,FALSE),"")</f>
        <v/>
      </c>
      <c r="I479" s="6" t="str">
        <f t="shared" si="7"/>
        <v/>
      </c>
    </row>
    <row r="480" spans="1:9">
      <c r="A480" s="3"/>
      <c r="B480" s="3"/>
      <c r="C480" s="3"/>
      <c r="D480" s="3"/>
      <c r="E480" s="3"/>
      <c r="F480" s="3"/>
      <c r="G480" s="3"/>
      <c r="H480" s="6" t="str">
        <f>IFERROR(VLOOKUP(E480,Factors!$A$17:$D$25,4,FALSE),"")</f>
        <v/>
      </c>
      <c r="I480" s="6" t="str">
        <f t="shared" si="7"/>
        <v/>
      </c>
    </row>
    <row r="481" spans="1:9">
      <c r="A481" s="3"/>
      <c r="B481" s="3"/>
      <c r="C481" s="3"/>
      <c r="D481" s="3"/>
      <c r="E481" s="3"/>
      <c r="F481" s="3"/>
      <c r="G481" s="3"/>
      <c r="H481" s="6" t="str">
        <f>IFERROR(VLOOKUP(E481,Factors!$A$17:$D$25,4,FALSE),"")</f>
        <v/>
      </c>
      <c r="I481" s="6" t="str">
        <f t="shared" si="7"/>
        <v/>
      </c>
    </row>
    <row r="482" spans="1:9">
      <c r="A482" s="3"/>
      <c r="B482" s="3"/>
      <c r="C482" s="3"/>
      <c r="D482" s="3"/>
      <c r="E482" s="3"/>
      <c r="F482" s="3"/>
      <c r="G482" s="3"/>
      <c r="H482" s="6" t="str">
        <f>IFERROR(VLOOKUP(E482,Factors!$A$17:$D$25,4,FALSE),"")</f>
        <v/>
      </c>
      <c r="I482" s="6" t="str">
        <f t="shared" si="7"/>
        <v/>
      </c>
    </row>
    <row r="483" spans="1:9">
      <c r="A483" s="3"/>
      <c r="B483" s="3"/>
      <c r="C483" s="3"/>
      <c r="D483" s="3"/>
      <c r="E483" s="3"/>
      <c r="F483" s="3"/>
      <c r="G483" s="3"/>
      <c r="H483" s="6" t="str">
        <f>IFERROR(VLOOKUP(E483,Factors!$A$17:$D$25,4,FALSE),"")</f>
        <v/>
      </c>
      <c r="I483" s="6" t="str">
        <f t="shared" si="7"/>
        <v/>
      </c>
    </row>
    <row r="484" spans="1:9">
      <c r="A484" s="3"/>
      <c r="B484" s="3"/>
      <c r="C484" s="3"/>
      <c r="D484" s="3"/>
      <c r="E484" s="3"/>
      <c r="F484" s="3"/>
      <c r="G484" s="3"/>
      <c r="H484" s="6" t="str">
        <f>IFERROR(VLOOKUP(E484,Factors!$A$17:$D$25,4,FALSE),"")</f>
        <v/>
      </c>
      <c r="I484" s="6" t="str">
        <f t="shared" si="7"/>
        <v/>
      </c>
    </row>
    <row r="485" spans="1:9">
      <c r="A485" s="3"/>
      <c r="B485" s="3"/>
      <c r="C485" s="3"/>
      <c r="D485" s="3"/>
      <c r="E485" s="3"/>
      <c r="F485" s="3"/>
      <c r="G485" s="3"/>
      <c r="H485" s="6" t="str">
        <f>IFERROR(VLOOKUP(E485,Factors!$A$17:$D$25,4,FALSE),"")</f>
        <v/>
      </c>
      <c r="I485" s="6" t="str">
        <f t="shared" si="7"/>
        <v/>
      </c>
    </row>
    <row r="486" spans="1:9">
      <c r="A486" s="3"/>
      <c r="B486" s="3"/>
      <c r="C486" s="3"/>
      <c r="D486" s="3"/>
      <c r="E486" s="3"/>
      <c r="F486" s="3"/>
      <c r="G486" s="3"/>
      <c r="H486" s="6" t="str">
        <f>IFERROR(VLOOKUP(E486,Factors!$A$17:$D$25,4,FALSE),"")</f>
        <v/>
      </c>
      <c r="I486" s="6" t="str">
        <f t="shared" si="7"/>
        <v/>
      </c>
    </row>
    <row r="487" spans="1:9">
      <c r="A487" s="3"/>
      <c r="B487" s="3"/>
      <c r="C487" s="3"/>
      <c r="D487" s="3"/>
      <c r="E487" s="3"/>
      <c r="F487" s="3"/>
      <c r="G487" s="3"/>
      <c r="H487" s="6" t="str">
        <f>IFERROR(VLOOKUP(E487,Factors!$A$17:$D$25,4,FALSE),"")</f>
        <v/>
      </c>
      <c r="I487" s="6" t="str">
        <f t="shared" si="7"/>
        <v/>
      </c>
    </row>
    <row r="488" spans="1:9">
      <c r="A488" s="3"/>
      <c r="B488" s="3"/>
      <c r="C488" s="3"/>
      <c r="D488" s="3"/>
      <c r="E488" s="3"/>
      <c r="F488" s="3"/>
      <c r="G488" s="3"/>
      <c r="H488" s="6" t="str">
        <f>IFERROR(VLOOKUP(E488,Factors!$A$17:$D$25,4,FALSE),"")</f>
        <v/>
      </c>
      <c r="I488" s="6" t="str">
        <f t="shared" si="7"/>
        <v/>
      </c>
    </row>
    <row r="489" spans="1:9">
      <c r="A489" s="3"/>
      <c r="B489" s="3"/>
      <c r="C489" s="3"/>
      <c r="D489" s="3"/>
      <c r="E489" s="3"/>
      <c r="F489" s="3"/>
      <c r="G489" s="3"/>
      <c r="H489" s="6" t="str">
        <f>IFERROR(VLOOKUP(E489,Factors!$A$17:$D$25,4,FALSE),"")</f>
        <v/>
      </c>
      <c r="I489" s="6" t="str">
        <f t="shared" si="7"/>
        <v/>
      </c>
    </row>
    <row r="490" spans="1:9">
      <c r="A490" s="3"/>
      <c r="B490" s="3"/>
      <c r="C490" s="3"/>
      <c r="D490" s="3"/>
      <c r="E490" s="3"/>
      <c r="F490" s="3"/>
      <c r="G490" s="3"/>
      <c r="H490" s="6" t="str">
        <f>IFERROR(VLOOKUP(E490,Factors!$A$17:$D$25,4,FALSE),"")</f>
        <v/>
      </c>
      <c r="I490" s="6" t="str">
        <f t="shared" si="7"/>
        <v/>
      </c>
    </row>
    <row r="491" spans="1:9">
      <c r="A491" s="3"/>
      <c r="B491" s="3"/>
      <c r="C491" s="3"/>
      <c r="D491" s="3"/>
      <c r="E491" s="3"/>
      <c r="F491" s="3"/>
      <c r="G491" s="3"/>
      <c r="H491" s="6" t="str">
        <f>IFERROR(VLOOKUP(E491,Factors!$A$17:$D$25,4,FALSE),"")</f>
        <v/>
      </c>
      <c r="I491" s="6" t="str">
        <f t="shared" si="7"/>
        <v/>
      </c>
    </row>
    <row r="492" spans="1:9">
      <c r="A492" s="3"/>
      <c r="B492" s="3"/>
      <c r="C492" s="3"/>
      <c r="D492" s="3"/>
      <c r="E492" s="3"/>
      <c r="F492" s="3"/>
      <c r="G492" s="3"/>
      <c r="H492" s="6" t="str">
        <f>IFERROR(VLOOKUP(E492,Factors!$A$17:$D$25,4,FALSE),"")</f>
        <v/>
      </c>
      <c r="I492" s="6" t="str">
        <f t="shared" si="7"/>
        <v/>
      </c>
    </row>
    <row r="493" spans="1:9">
      <c r="A493" s="3"/>
      <c r="B493" s="3"/>
      <c r="C493" s="3"/>
      <c r="D493" s="3"/>
      <c r="E493" s="3"/>
      <c r="F493" s="3"/>
      <c r="G493" s="3"/>
      <c r="H493" s="6" t="str">
        <f>IFERROR(VLOOKUP(E493,Factors!$A$17:$D$25,4,FALSE),"")</f>
        <v/>
      </c>
      <c r="I493" s="6" t="str">
        <f t="shared" si="7"/>
        <v/>
      </c>
    </row>
    <row r="494" spans="1:9">
      <c r="A494" s="3"/>
      <c r="B494" s="3"/>
      <c r="C494" s="3"/>
      <c r="D494" s="3"/>
      <c r="E494" s="3"/>
      <c r="F494" s="3"/>
      <c r="G494" s="3"/>
      <c r="H494" s="6" t="str">
        <f>IFERROR(VLOOKUP(E494,Factors!$A$17:$D$25,4,FALSE),"")</f>
        <v/>
      </c>
      <c r="I494" s="6" t="str">
        <f t="shared" si="7"/>
        <v/>
      </c>
    </row>
    <row r="495" spans="1:9">
      <c r="A495" s="3"/>
      <c r="B495" s="3"/>
      <c r="C495" s="3"/>
      <c r="D495" s="3"/>
      <c r="E495" s="3"/>
      <c r="F495" s="3"/>
      <c r="G495" s="3"/>
      <c r="H495" s="6" t="str">
        <f>IFERROR(VLOOKUP(E495,Factors!$A$17:$D$25,4,FALSE),"")</f>
        <v/>
      </c>
      <c r="I495" s="6" t="str">
        <f t="shared" si="7"/>
        <v/>
      </c>
    </row>
    <row r="496" spans="1:9">
      <c r="A496" s="3"/>
      <c r="B496" s="3"/>
      <c r="C496" s="3"/>
      <c r="D496" s="3"/>
      <c r="E496" s="3"/>
      <c r="F496" s="3"/>
      <c r="G496" s="3"/>
      <c r="H496" s="6" t="str">
        <f>IFERROR(VLOOKUP(E496,Factors!$A$17:$D$25,4,FALSE),"")</f>
        <v/>
      </c>
      <c r="I496" s="6" t="str">
        <f t="shared" si="7"/>
        <v/>
      </c>
    </row>
    <row r="497" spans="1:9">
      <c r="A497" s="3"/>
      <c r="B497" s="3"/>
      <c r="C497" s="3"/>
      <c r="D497" s="3"/>
      <c r="E497" s="3"/>
      <c r="F497" s="3"/>
      <c r="G497" s="3"/>
      <c r="H497" s="6" t="str">
        <f>IFERROR(VLOOKUP(E497,Factors!$A$17:$D$25,4,FALSE),"")</f>
        <v/>
      </c>
      <c r="I497" s="6" t="str">
        <f t="shared" si="7"/>
        <v/>
      </c>
    </row>
    <row r="498" spans="1:9">
      <c r="A498" s="3"/>
      <c r="B498" s="3"/>
      <c r="C498" s="3"/>
      <c r="D498" s="3"/>
      <c r="E498" s="3"/>
      <c r="F498" s="3"/>
      <c r="G498" s="3"/>
      <c r="H498" s="6" t="str">
        <f>IFERROR(VLOOKUP(E498,Factors!$A$17:$D$25,4,FALSE),"")</f>
        <v/>
      </c>
      <c r="I498" s="6" t="str">
        <f t="shared" si="7"/>
        <v/>
      </c>
    </row>
    <row r="499" spans="1:9">
      <c r="A499" s="3"/>
      <c r="B499" s="3"/>
      <c r="C499" s="3"/>
      <c r="D499" s="3"/>
      <c r="E499" s="3"/>
      <c r="F499" s="3"/>
      <c r="G499" s="3"/>
      <c r="H499" s="6" t="str">
        <f>IFERROR(VLOOKUP(E499,Factors!$A$17:$D$25,4,FALSE),"")</f>
        <v/>
      </c>
      <c r="I499" s="6" t="str">
        <f t="shared" si="7"/>
        <v/>
      </c>
    </row>
    <row r="500" spans="1:9">
      <c r="A500" s="3"/>
      <c r="B500" s="3"/>
      <c r="C500" s="3"/>
      <c r="D500" s="3"/>
      <c r="E500" s="3"/>
      <c r="F500" s="3"/>
      <c r="G500" s="3"/>
      <c r="H500" s="6" t="str">
        <f>IFERROR(VLOOKUP(E500,Factors!$A$17:$D$25,4,FALSE),"")</f>
        <v/>
      </c>
      <c r="I500" s="6" t="str">
        <f t="shared" si="7"/>
        <v/>
      </c>
    </row>
  </sheetData>
  <dataValidations count="1">
    <dataValidation type="list" sqref="C2:C500" xr:uid="{00000000-0002-0000-0400-000000000000}">
      <formula1>"Food,Venue energy,Waste,Materials,Other"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400-000001000000}">
          <x14:formula1>
            <xm:f>Factors!$A$17:$A$25</xm:f>
          </x14:formula1>
          <xm:sqref>E2:E500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8"/>
  <sheetViews>
    <sheetView workbookViewId="0">
      <selection sqref="A1:I1"/>
    </sheetView>
  </sheetViews>
  <sheetFormatPr defaultColWidth="8.875" defaultRowHeight="14.1"/>
  <cols>
    <col min="1" max="1" width="51.375" customWidth="1"/>
    <col min="2" max="2" width="12.125" customWidth="1"/>
    <col min="3" max="3" width="15.625" customWidth="1"/>
    <col min="4" max="4" width="54" customWidth="1"/>
    <col min="5" max="5" width="42" customWidth="1"/>
    <col min="6" max="6" width="30.5" customWidth="1"/>
    <col min="7" max="7" width="36.875" customWidth="1"/>
    <col min="8" max="8" width="78.125" customWidth="1"/>
    <col min="9" max="9" width="35" customWidth="1"/>
  </cols>
  <sheetData>
    <row r="1" spans="1:9" ht="39.950000000000003" customHeight="1">
      <c r="A1" s="36" t="s">
        <v>124</v>
      </c>
      <c r="B1" s="35"/>
      <c r="C1" s="38"/>
      <c r="D1" s="38"/>
      <c r="E1" s="35"/>
      <c r="F1" s="35"/>
      <c r="G1" s="35"/>
      <c r="H1" s="38"/>
      <c r="I1" s="35"/>
    </row>
    <row r="3" spans="1:9" ht="15">
      <c r="A3" s="13" t="s">
        <v>62</v>
      </c>
      <c r="B3" s="13" t="s">
        <v>106</v>
      </c>
      <c r="C3" s="13" t="s">
        <v>125</v>
      </c>
      <c r="D3" s="13" t="s">
        <v>126</v>
      </c>
      <c r="F3" s="13" t="s">
        <v>88</v>
      </c>
      <c r="G3" s="13" t="s">
        <v>106</v>
      </c>
      <c r="H3" s="13" t="s">
        <v>125</v>
      </c>
      <c r="I3" s="13" t="s">
        <v>126</v>
      </c>
    </row>
    <row r="4" spans="1:9">
      <c r="A4" t="s">
        <v>127</v>
      </c>
      <c r="B4" t="s">
        <v>128</v>
      </c>
      <c r="C4">
        <v>0</v>
      </c>
      <c r="D4" t="s">
        <v>129</v>
      </c>
      <c r="F4" t="s">
        <v>96</v>
      </c>
      <c r="G4" t="s">
        <v>130</v>
      </c>
      <c r="H4">
        <v>10.4</v>
      </c>
      <c r="I4" t="s">
        <v>131</v>
      </c>
    </row>
    <row r="5" spans="1:9">
      <c r="A5" t="s">
        <v>75</v>
      </c>
      <c r="B5" t="s">
        <v>128</v>
      </c>
      <c r="C5">
        <v>3.5000000000000003E-2</v>
      </c>
      <c r="D5" t="s">
        <v>132</v>
      </c>
      <c r="F5" t="s">
        <v>133</v>
      </c>
      <c r="G5" t="s">
        <v>130</v>
      </c>
      <c r="H5">
        <v>8</v>
      </c>
      <c r="I5" t="s">
        <v>134</v>
      </c>
    </row>
    <row r="6" spans="1:9">
      <c r="A6" t="s">
        <v>135</v>
      </c>
      <c r="B6" t="s">
        <v>128</v>
      </c>
      <c r="C6">
        <v>2.7E-2</v>
      </c>
      <c r="D6" t="s">
        <v>136</v>
      </c>
      <c r="F6" t="s">
        <v>100</v>
      </c>
      <c r="G6" t="s">
        <v>130</v>
      </c>
      <c r="H6">
        <v>12</v>
      </c>
      <c r="I6" t="s">
        <v>134</v>
      </c>
    </row>
    <row r="7" spans="1:9">
      <c r="A7" t="s">
        <v>84</v>
      </c>
      <c r="B7" t="s">
        <v>137</v>
      </c>
      <c r="C7">
        <v>0.17100000000000001</v>
      </c>
      <c r="D7" t="s">
        <v>138</v>
      </c>
      <c r="F7" t="s">
        <v>139</v>
      </c>
      <c r="G7" t="s">
        <v>130</v>
      </c>
      <c r="H7">
        <v>20</v>
      </c>
      <c r="I7" t="s">
        <v>134</v>
      </c>
    </row>
    <row r="8" spans="1:9">
      <c r="A8" t="s">
        <v>140</v>
      </c>
      <c r="B8" t="s">
        <v>137</v>
      </c>
      <c r="C8">
        <v>0.20799999999999999</v>
      </c>
      <c r="D8" t="s">
        <v>141</v>
      </c>
      <c r="F8" t="s">
        <v>142</v>
      </c>
      <c r="G8" t="s">
        <v>130</v>
      </c>
      <c r="H8">
        <v>9</v>
      </c>
      <c r="I8" t="s">
        <v>134</v>
      </c>
    </row>
    <row r="9" spans="1:9">
      <c r="A9" t="s">
        <v>143</v>
      </c>
      <c r="B9" t="s">
        <v>128</v>
      </c>
      <c r="C9">
        <v>0.11600000000000001</v>
      </c>
      <c r="D9" t="s">
        <v>141</v>
      </c>
    </row>
    <row r="10" spans="1:9">
      <c r="A10" t="s">
        <v>80</v>
      </c>
      <c r="B10" t="s">
        <v>128</v>
      </c>
      <c r="C10">
        <v>0.255</v>
      </c>
      <c r="D10" t="s">
        <v>141</v>
      </c>
    </row>
    <row r="11" spans="1:9">
      <c r="A11" t="s">
        <v>144</v>
      </c>
      <c r="B11" t="s">
        <v>128</v>
      </c>
      <c r="C11">
        <v>0.158</v>
      </c>
      <c r="D11" t="s">
        <v>141</v>
      </c>
    </row>
    <row r="12" spans="1:9">
      <c r="A12" t="s">
        <v>145</v>
      </c>
      <c r="B12" t="s">
        <v>128</v>
      </c>
      <c r="C12">
        <v>0.19500000000000001</v>
      </c>
      <c r="D12" t="s">
        <v>141</v>
      </c>
    </row>
    <row r="16" spans="1:9" ht="15">
      <c r="A16" s="13" t="s">
        <v>104</v>
      </c>
      <c r="B16" s="13" t="s">
        <v>102</v>
      </c>
      <c r="C16" s="13" t="s">
        <v>106</v>
      </c>
      <c r="D16" s="13" t="s">
        <v>125</v>
      </c>
      <c r="E16" s="13" t="s">
        <v>126</v>
      </c>
      <c r="G16" s="13" t="s">
        <v>146</v>
      </c>
      <c r="H16" s="13" t="s">
        <v>147</v>
      </c>
      <c r="I16" s="13" t="s">
        <v>148</v>
      </c>
    </row>
    <row r="17" spans="1:9">
      <c r="A17" t="s">
        <v>112</v>
      </c>
      <c r="B17" t="s">
        <v>110</v>
      </c>
      <c r="C17" t="s">
        <v>113</v>
      </c>
      <c r="D17">
        <v>0.9</v>
      </c>
      <c r="E17" t="s">
        <v>149</v>
      </c>
      <c r="G17" t="s">
        <v>150</v>
      </c>
      <c r="H17" t="s">
        <v>151</v>
      </c>
      <c r="I17" t="s">
        <v>152</v>
      </c>
    </row>
    <row r="18" spans="1:9">
      <c r="A18" t="s">
        <v>153</v>
      </c>
      <c r="B18" t="s">
        <v>110</v>
      </c>
      <c r="C18" t="s">
        <v>113</v>
      </c>
      <c r="D18">
        <v>1.6</v>
      </c>
      <c r="E18" t="s">
        <v>154</v>
      </c>
      <c r="G18" t="s">
        <v>155</v>
      </c>
      <c r="H18" t="s">
        <v>156</v>
      </c>
      <c r="I18" t="s">
        <v>157</v>
      </c>
    </row>
    <row r="19" spans="1:9">
      <c r="A19" t="s">
        <v>158</v>
      </c>
      <c r="B19" t="s">
        <v>110</v>
      </c>
      <c r="C19" t="s">
        <v>113</v>
      </c>
      <c r="D19">
        <v>6</v>
      </c>
      <c r="E19" t="s">
        <v>134</v>
      </c>
      <c r="G19" t="s">
        <v>159</v>
      </c>
      <c r="H19" t="s">
        <v>160</v>
      </c>
      <c r="I19" t="s">
        <v>161</v>
      </c>
    </row>
    <row r="20" spans="1:9">
      <c r="A20" t="s">
        <v>162</v>
      </c>
      <c r="B20" t="s">
        <v>110</v>
      </c>
      <c r="C20" t="s">
        <v>163</v>
      </c>
      <c r="D20">
        <v>0.12</v>
      </c>
      <c r="E20" t="s">
        <v>134</v>
      </c>
    </row>
    <row r="21" spans="1:9">
      <c r="A21" t="s">
        <v>117</v>
      </c>
      <c r="B21" t="s">
        <v>115</v>
      </c>
      <c r="C21" t="s">
        <v>118</v>
      </c>
      <c r="D21">
        <v>0.20699999999999999</v>
      </c>
      <c r="E21" t="s">
        <v>164</v>
      </c>
    </row>
    <row r="22" spans="1:9">
      <c r="A22" t="s">
        <v>165</v>
      </c>
      <c r="B22" t="s">
        <v>115</v>
      </c>
      <c r="C22" t="s">
        <v>118</v>
      </c>
      <c r="D22">
        <v>0.183</v>
      </c>
      <c r="E22" t="s">
        <v>134</v>
      </c>
    </row>
    <row r="23" spans="1:9">
      <c r="A23" t="s">
        <v>122</v>
      </c>
      <c r="B23" t="s">
        <v>120</v>
      </c>
      <c r="C23" t="s">
        <v>123</v>
      </c>
      <c r="D23">
        <v>2.1000000000000001E-2</v>
      </c>
      <c r="E23" t="s">
        <v>134</v>
      </c>
    </row>
    <row r="24" spans="1:9">
      <c r="A24" t="s">
        <v>166</v>
      </c>
      <c r="B24" t="s">
        <v>120</v>
      </c>
      <c r="C24" t="s">
        <v>123</v>
      </c>
      <c r="D24">
        <v>0.01</v>
      </c>
      <c r="E24" t="s">
        <v>134</v>
      </c>
    </row>
    <row r="25" spans="1:9">
      <c r="A25" t="s">
        <v>167</v>
      </c>
      <c r="B25" t="s">
        <v>168</v>
      </c>
      <c r="C25" t="s">
        <v>123</v>
      </c>
      <c r="D25">
        <v>1.2</v>
      </c>
      <c r="E25" t="s">
        <v>134</v>
      </c>
    </row>
    <row r="28" spans="1:9" ht="17.100000000000001">
      <c r="A28" s="22" t="s">
        <v>169</v>
      </c>
    </row>
    <row r="29" spans="1:9" ht="15">
      <c r="A29" s="13" t="s">
        <v>170</v>
      </c>
      <c r="B29" s="13" t="s">
        <v>102</v>
      </c>
      <c r="C29" s="13" t="s">
        <v>106</v>
      </c>
      <c r="D29" s="13" t="s">
        <v>125</v>
      </c>
      <c r="E29" s="13" t="s">
        <v>126</v>
      </c>
      <c r="F29" s="13" t="s">
        <v>171</v>
      </c>
      <c r="G29" s="13" t="s">
        <v>106</v>
      </c>
      <c r="H29" s="13" t="s">
        <v>172</v>
      </c>
      <c r="I29" s="13" t="s">
        <v>126</v>
      </c>
    </row>
    <row r="30" spans="1:9" ht="30">
      <c r="A30" s="2" t="s">
        <v>173</v>
      </c>
      <c r="B30" s="2" t="s">
        <v>174</v>
      </c>
      <c r="C30" s="2" t="s">
        <v>175</v>
      </c>
      <c r="D30" s="23">
        <v>0.08</v>
      </c>
      <c r="E30" s="2" t="s">
        <v>176</v>
      </c>
      <c r="F30" s="2" t="s">
        <v>177</v>
      </c>
      <c r="G30" s="2" t="s">
        <v>178</v>
      </c>
      <c r="H30" s="23">
        <v>0.18</v>
      </c>
      <c r="I30" s="2" t="s">
        <v>179</v>
      </c>
    </row>
    <row r="31" spans="1:9" ht="30">
      <c r="A31" s="2" t="s">
        <v>180</v>
      </c>
      <c r="B31" s="2" t="s">
        <v>174</v>
      </c>
      <c r="C31" s="2" t="s">
        <v>175</v>
      </c>
      <c r="D31" s="23">
        <v>0.02</v>
      </c>
      <c r="E31" s="2" t="s">
        <v>181</v>
      </c>
      <c r="F31" s="2" t="s">
        <v>182</v>
      </c>
      <c r="G31" s="2" t="s">
        <v>137</v>
      </c>
      <c r="H31" s="23">
        <v>0.25</v>
      </c>
      <c r="I31" s="2" t="s">
        <v>134</v>
      </c>
    </row>
    <row r="32" spans="1:9" ht="15">
      <c r="A32" s="2" t="s">
        <v>183</v>
      </c>
      <c r="B32" s="2" t="s">
        <v>174</v>
      </c>
      <c r="C32" s="2" t="s">
        <v>175</v>
      </c>
      <c r="D32" s="23">
        <v>0.25</v>
      </c>
      <c r="E32" s="2" t="s">
        <v>184</v>
      </c>
      <c r="F32" s="2" t="s">
        <v>185</v>
      </c>
      <c r="G32" s="2" t="s">
        <v>137</v>
      </c>
      <c r="H32" s="23">
        <v>0.75</v>
      </c>
      <c r="I32" s="2" t="s">
        <v>134</v>
      </c>
    </row>
    <row r="33" spans="1:9" ht="30">
      <c r="A33" s="2" t="s">
        <v>186</v>
      </c>
      <c r="B33" s="2" t="s">
        <v>187</v>
      </c>
      <c r="C33" s="2" t="s">
        <v>175</v>
      </c>
      <c r="D33" s="23">
        <v>0.04</v>
      </c>
      <c r="E33" s="2" t="s">
        <v>188</v>
      </c>
      <c r="F33" s="2" t="s">
        <v>189</v>
      </c>
      <c r="G33" s="2" t="s">
        <v>190</v>
      </c>
      <c r="H33" s="23">
        <v>0.03</v>
      </c>
      <c r="I33" s="2" t="s">
        <v>191</v>
      </c>
    </row>
    <row r="34" spans="1:9" ht="30">
      <c r="A34" s="2" t="s">
        <v>192</v>
      </c>
      <c r="B34" s="2" t="s">
        <v>187</v>
      </c>
      <c r="C34" s="2" t="s">
        <v>175</v>
      </c>
      <c r="D34" s="23">
        <v>0.12</v>
      </c>
      <c r="E34" s="2" t="s">
        <v>134</v>
      </c>
      <c r="F34" s="2" t="s">
        <v>193</v>
      </c>
      <c r="G34" s="2" t="s">
        <v>194</v>
      </c>
      <c r="H34" s="23">
        <v>0.8</v>
      </c>
      <c r="I34" s="2" t="s">
        <v>195</v>
      </c>
    </row>
    <row r="35" spans="1:9" ht="15">
      <c r="A35" s="2" t="s">
        <v>196</v>
      </c>
      <c r="B35" s="2" t="s">
        <v>197</v>
      </c>
      <c r="C35" s="2" t="s">
        <v>175</v>
      </c>
      <c r="D35" s="23">
        <v>5.5</v>
      </c>
      <c r="E35" s="2" t="s">
        <v>198</v>
      </c>
      <c r="F35" s="2" t="s">
        <v>199</v>
      </c>
      <c r="G35" s="2" t="s">
        <v>190</v>
      </c>
      <c r="H35" s="23">
        <v>1.4999999999999999E-2</v>
      </c>
      <c r="I35" s="2" t="s">
        <v>134</v>
      </c>
    </row>
    <row r="36" spans="1:9" ht="30">
      <c r="A36" s="2" t="s">
        <v>200</v>
      </c>
      <c r="B36" s="2" t="s">
        <v>197</v>
      </c>
      <c r="C36" s="2" t="s">
        <v>175</v>
      </c>
      <c r="D36" s="23">
        <v>12</v>
      </c>
      <c r="E36" s="2" t="s">
        <v>134</v>
      </c>
      <c r="F36" s="2" t="s">
        <v>201</v>
      </c>
      <c r="G36" s="2" t="s">
        <v>202</v>
      </c>
      <c r="H36" s="23">
        <v>0</v>
      </c>
      <c r="I36" s="2" t="s">
        <v>203</v>
      </c>
    </row>
    <row r="37" spans="1:9" ht="15">
      <c r="A37" s="2" t="s">
        <v>204</v>
      </c>
      <c r="B37" s="2" t="s">
        <v>197</v>
      </c>
      <c r="C37" s="2" t="s">
        <v>175</v>
      </c>
      <c r="D37" s="23">
        <v>3</v>
      </c>
      <c r="E37" s="2" t="s">
        <v>134</v>
      </c>
      <c r="F37" s="2" t="s">
        <v>205</v>
      </c>
      <c r="G37" s="2" t="s">
        <v>202</v>
      </c>
      <c r="H37" s="23">
        <v>0.2</v>
      </c>
      <c r="I37" s="2" t="s">
        <v>206</v>
      </c>
    </row>
    <row r="38" spans="1:9" ht="15">
      <c r="A38" s="2" t="s">
        <v>207</v>
      </c>
      <c r="B38" s="2" t="s">
        <v>197</v>
      </c>
      <c r="C38" s="2" t="s">
        <v>175</v>
      </c>
      <c r="D38" s="23">
        <v>1.8</v>
      </c>
      <c r="E38" s="2" t="s">
        <v>134</v>
      </c>
      <c r="F38" s="2"/>
      <c r="G38" s="2"/>
      <c r="H38" s="2"/>
      <c r="I38" s="2"/>
    </row>
    <row r="39" spans="1:9" ht="15">
      <c r="A39" s="2" t="s">
        <v>208</v>
      </c>
      <c r="B39" s="2" t="s">
        <v>209</v>
      </c>
      <c r="C39" s="2" t="s">
        <v>175</v>
      </c>
      <c r="D39" s="23">
        <v>4</v>
      </c>
      <c r="E39" s="2" t="s">
        <v>134</v>
      </c>
      <c r="F39" s="2"/>
      <c r="G39" s="2"/>
      <c r="H39" s="2"/>
      <c r="I39" s="2"/>
    </row>
    <row r="40" spans="1:9" ht="15">
      <c r="A40" s="2" t="s">
        <v>210</v>
      </c>
      <c r="B40" s="2" t="s">
        <v>209</v>
      </c>
      <c r="C40" s="2" t="s">
        <v>211</v>
      </c>
      <c r="D40" s="23">
        <v>3.5</v>
      </c>
      <c r="E40" s="2" t="s">
        <v>134</v>
      </c>
      <c r="F40" s="2"/>
      <c r="G40" s="2"/>
      <c r="H40" s="2"/>
      <c r="I40" s="2"/>
    </row>
    <row r="41" spans="1:9" ht="30">
      <c r="A41" s="2" t="s">
        <v>212</v>
      </c>
      <c r="B41" s="2" t="s">
        <v>213</v>
      </c>
      <c r="C41" s="2" t="s">
        <v>211</v>
      </c>
      <c r="D41" s="23">
        <v>25</v>
      </c>
      <c r="E41" s="2" t="s">
        <v>214</v>
      </c>
      <c r="F41" s="2"/>
      <c r="G41" s="2"/>
      <c r="H41" s="2"/>
      <c r="I41" s="2"/>
    </row>
    <row r="42" spans="1:9" ht="15">
      <c r="A42" s="2" t="s">
        <v>215</v>
      </c>
      <c r="B42" s="2" t="s">
        <v>213</v>
      </c>
      <c r="C42" s="2" t="s">
        <v>211</v>
      </c>
      <c r="D42" s="23">
        <v>35</v>
      </c>
      <c r="E42" s="2" t="s">
        <v>134</v>
      </c>
      <c r="F42" s="2"/>
      <c r="G42" s="2"/>
      <c r="H42" s="2"/>
      <c r="I42" s="2"/>
    </row>
    <row r="43" spans="1:9" ht="30">
      <c r="A43" s="2" t="s">
        <v>216</v>
      </c>
      <c r="B43" s="2" t="s">
        <v>217</v>
      </c>
      <c r="C43" s="2" t="s">
        <v>218</v>
      </c>
      <c r="D43" s="23">
        <v>15</v>
      </c>
      <c r="E43" s="2" t="s">
        <v>219</v>
      </c>
      <c r="F43" s="2"/>
      <c r="G43" s="2"/>
      <c r="H43" s="2"/>
      <c r="I43" s="2"/>
    </row>
    <row r="44" spans="1:9" ht="30">
      <c r="A44" s="2" t="s">
        <v>220</v>
      </c>
      <c r="B44" s="2" t="s">
        <v>217</v>
      </c>
      <c r="C44" s="2" t="s">
        <v>221</v>
      </c>
      <c r="D44" s="23">
        <v>1.5</v>
      </c>
      <c r="E44" s="2" t="s">
        <v>222</v>
      </c>
      <c r="F44" s="2"/>
      <c r="G44" s="2"/>
      <c r="H44" s="2"/>
      <c r="I44" s="2"/>
    </row>
    <row r="45" spans="1:9" ht="15">
      <c r="A45" s="2" t="s">
        <v>223</v>
      </c>
      <c r="B45" s="2" t="s">
        <v>224</v>
      </c>
      <c r="C45" s="2" t="s">
        <v>123</v>
      </c>
      <c r="D45" s="23">
        <v>0.7</v>
      </c>
      <c r="E45" s="2" t="s">
        <v>134</v>
      </c>
      <c r="F45" s="2"/>
      <c r="G45" s="2"/>
      <c r="H45" s="2"/>
      <c r="I45" s="2"/>
    </row>
    <row r="46" spans="1:9" ht="15">
      <c r="A46" s="2" t="s">
        <v>225</v>
      </c>
      <c r="B46" s="2" t="s">
        <v>224</v>
      </c>
      <c r="C46" s="2" t="s">
        <v>123</v>
      </c>
      <c r="D46" s="23">
        <v>2.5</v>
      </c>
      <c r="E46" s="2" t="s">
        <v>134</v>
      </c>
      <c r="F46" s="2"/>
      <c r="G46" s="2"/>
      <c r="H46" s="2"/>
      <c r="I46" s="2"/>
    </row>
    <row r="47" spans="1:9" ht="15">
      <c r="A47" s="2" t="s">
        <v>226</v>
      </c>
      <c r="B47" s="2" t="s">
        <v>197</v>
      </c>
      <c r="C47" s="2" t="s">
        <v>175</v>
      </c>
      <c r="D47" s="23">
        <v>1</v>
      </c>
      <c r="E47" s="2" t="s">
        <v>227</v>
      </c>
      <c r="F47" s="2"/>
      <c r="G47" s="2"/>
      <c r="H47" s="2"/>
      <c r="I47" s="2"/>
    </row>
    <row r="48" spans="1:9" ht="15">
      <c r="A48" s="2" t="s">
        <v>228</v>
      </c>
      <c r="B48" s="2" t="s">
        <v>229</v>
      </c>
      <c r="C48" s="2" t="s">
        <v>230</v>
      </c>
      <c r="D48" s="23">
        <v>1</v>
      </c>
      <c r="E48" s="2" t="s">
        <v>206</v>
      </c>
      <c r="F48" s="2"/>
      <c r="G48" s="2"/>
      <c r="H48" s="2"/>
      <c r="I48" s="2"/>
    </row>
  </sheetData>
  <mergeCells count="1">
    <mergeCell ref="A1:I1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6"/>
  <sheetViews>
    <sheetView workbookViewId="0">
      <selection sqref="A1:N1"/>
    </sheetView>
  </sheetViews>
  <sheetFormatPr defaultColWidth="8.875" defaultRowHeight="14.1"/>
  <cols>
    <col min="1" max="1" width="34.5" customWidth="1"/>
    <col min="2" max="2" width="7" customWidth="1"/>
    <col min="3" max="3" width="13" customWidth="1"/>
    <col min="4" max="4" width="17.125" customWidth="1"/>
    <col min="5" max="5" width="30.5" customWidth="1"/>
    <col min="6" max="6" width="10.375" customWidth="1"/>
    <col min="7" max="7" width="17.125" customWidth="1"/>
    <col min="8" max="8" width="16" customWidth="1"/>
    <col min="9" max="9" width="13.625" customWidth="1"/>
    <col min="10" max="10" width="6.625" customWidth="1"/>
    <col min="11" max="11" width="10" customWidth="1"/>
  </cols>
  <sheetData>
    <row r="1" spans="1:14" ht="39.950000000000003" customHeight="1">
      <c r="A1" s="36" t="s">
        <v>231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1"/>
      <c r="M1" s="41"/>
      <c r="N1" s="41"/>
    </row>
    <row r="3" spans="1:14" ht="15">
      <c r="A3" s="39" t="s">
        <v>232</v>
      </c>
      <c r="B3" s="39"/>
      <c r="C3" s="13"/>
      <c r="D3" s="13" t="s">
        <v>102</v>
      </c>
      <c r="E3" s="13" t="s">
        <v>233</v>
      </c>
      <c r="F3" s="13" t="s">
        <v>234</v>
      </c>
    </row>
    <row r="4" spans="1:14">
      <c r="A4" s="7" t="s">
        <v>235</v>
      </c>
      <c r="B4" s="27">
        <f>SUM('Travel Input'!Q:Q)</f>
        <v>257.264345368622</v>
      </c>
      <c r="D4" t="s">
        <v>236</v>
      </c>
      <c r="E4" s="21">
        <f>B4</f>
        <v>257.264345368622</v>
      </c>
      <c r="F4" s="26">
        <f>IF($B$8=0,0,E4/$B$8)</f>
        <v>0.16890456577824262</v>
      </c>
    </row>
    <row r="5" spans="1:14">
      <c r="A5" s="7" t="s">
        <v>237</v>
      </c>
      <c r="B5" s="27">
        <f>SUM('Accommodation Input'!J:J)</f>
        <v>396</v>
      </c>
      <c r="D5" t="s">
        <v>238</v>
      </c>
      <c r="E5" s="21">
        <f>B5</f>
        <v>396</v>
      </c>
      <c r="F5" s="26">
        <f>IF($B$8=0,0,E5/$B$8)</f>
        <v>0.2599901978346279</v>
      </c>
    </row>
    <row r="6" spans="1:14">
      <c r="A6" s="7" t="s">
        <v>239</v>
      </c>
      <c r="B6" s="27">
        <f>SUM('Food Venue Waste'!I:I)</f>
        <v>475.08</v>
      </c>
      <c r="D6" t="s">
        <v>240</v>
      </c>
      <c r="E6" s="21">
        <f>B6</f>
        <v>475.08</v>
      </c>
      <c r="F6" s="26">
        <f>IF($B$8=0,0,E6/$B$8)</f>
        <v>0.31190945249311874</v>
      </c>
    </row>
    <row r="7" spans="1:14">
      <c r="A7" s="7" t="s">
        <v>241</v>
      </c>
      <c r="B7" s="27">
        <f>SUM('Production Input'!R:R)</f>
        <v>394.79000084193746</v>
      </c>
      <c r="D7" t="s">
        <v>242</v>
      </c>
      <c r="E7" s="15">
        <f>B7</f>
        <v>394.79000084193746</v>
      </c>
      <c r="F7" s="26">
        <f>IF($B$8=0,0,E7/$B$8)</f>
        <v>0.25919578389401071</v>
      </c>
    </row>
    <row r="8" spans="1:14">
      <c r="A8" s="7" t="s">
        <v>243</v>
      </c>
      <c r="B8" s="27">
        <f>SUM(B4:B7)</f>
        <v>1523.1343462105594</v>
      </c>
    </row>
    <row r="9" spans="1:14">
      <c r="A9" t="s">
        <v>244</v>
      </c>
      <c r="B9" s="28">
        <f>B8/1000</f>
        <v>1.5231343462105595</v>
      </c>
    </row>
    <row r="11" spans="1:14">
      <c r="A11" s="13"/>
      <c r="B11" s="13"/>
      <c r="C11" s="13"/>
      <c r="E11" s="13"/>
      <c r="F11" s="13"/>
      <c r="G11" s="13"/>
      <c r="I11" s="13"/>
      <c r="J11" s="13"/>
      <c r="K11" s="13"/>
    </row>
    <row r="12" spans="1:14" ht="30">
      <c r="A12" s="13" t="s">
        <v>62</v>
      </c>
      <c r="B12" s="24" t="s">
        <v>233</v>
      </c>
      <c r="C12" s="25" t="s">
        <v>245</v>
      </c>
      <c r="E12" s="13" t="s">
        <v>88</v>
      </c>
      <c r="F12" s="24" t="s">
        <v>233</v>
      </c>
      <c r="G12" s="25" t="s">
        <v>246</v>
      </c>
      <c r="I12" s="13" t="s">
        <v>247</v>
      </c>
      <c r="J12" s="24" t="s">
        <v>233</v>
      </c>
      <c r="K12" s="25" t="s">
        <v>248</v>
      </c>
    </row>
    <row r="13" spans="1:14">
      <c r="A13" t="s">
        <v>127</v>
      </c>
      <c r="B13" s="21">
        <f>SUMIF('Travel Input'!$J:$J,A13,'Travel Input'!$Q:$Q)</f>
        <v>0</v>
      </c>
      <c r="C13" s="26">
        <f t="shared" ref="C13:C21" si="0">IF($B$4=0,0,B13/$B$4)</f>
        <v>0</v>
      </c>
      <c r="E13" t="s">
        <v>96</v>
      </c>
      <c r="F13" s="21">
        <f>SUMIF('Accommodation Input'!$D:$D,E13,'Accommodation Input'!$J:$J)</f>
        <v>156</v>
      </c>
      <c r="G13" s="26">
        <f>IF($B$5=0,0,F13/$B$5)</f>
        <v>0.39393939393939392</v>
      </c>
      <c r="I13" t="s">
        <v>110</v>
      </c>
      <c r="J13" s="21">
        <f>SUMIF('Food Venue Waste'!$C:$C,I13,'Food Venue Waste'!$I:$I)</f>
        <v>225</v>
      </c>
      <c r="K13" s="26">
        <f>IF($B$6=0,0,J13/$B$6)</f>
        <v>0.47360444556706238</v>
      </c>
    </row>
    <row r="14" spans="1:14">
      <c r="A14" t="s">
        <v>75</v>
      </c>
      <c r="B14" s="21">
        <f>SUMIF('Travel Input'!$J:$J,A14,'Travel Input'!$Q:$Q)</f>
        <v>3.5177316525844309</v>
      </c>
      <c r="C14" s="26">
        <f t="shared" si="0"/>
        <v>1.3673607384435797E-2</v>
      </c>
      <c r="E14" t="s">
        <v>133</v>
      </c>
      <c r="F14" s="21">
        <f>SUMIF('Accommodation Input'!$D:$D,E14,'Accommodation Input'!$J:$J)</f>
        <v>0</v>
      </c>
      <c r="G14" s="26">
        <f>IF($B$5=0,0,F14/$B$5)</f>
        <v>0</v>
      </c>
      <c r="I14" t="s">
        <v>115</v>
      </c>
      <c r="J14" s="21">
        <f>SUMIF('Food Venue Waste'!$C:$C,I14,'Food Venue Waste'!$I:$I)</f>
        <v>248.39999999999998</v>
      </c>
      <c r="K14" s="26">
        <f>IF($B$6=0,0,J14/$B$6)</f>
        <v>0.52285930790603685</v>
      </c>
    </row>
    <row r="15" spans="1:14">
      <c r="A15" t="s">
        <v>135</v>
      </c>
      <c r="B15" s="21">
        <f>SUMIF('Travel Input'!$J:$J,A15,'Travel Input'!$Q:$Q)</f>
        <v>0</v>
      </c>
      <c r="C15" s="26">
        <f t="shared" si="0"/>
        <v>0</v>
      </c>
      <c r="E15" t="s">
        <v>100</v>
      </c>
      <c r="F15" s="21">
        <f>SUMIF('Accommodation Input'!$D:$D,E15,'Accommodation Input'!$J:$J)</f>
        <v>240</v>
      </c>
      <c r="G15" s="26">
        <f>IF($B$5=0,0,F15/$B$5)</f>
        <v>0.60606060606060608</v>
      </c>
      <c r="I15" t="s">
        <v>120</v>
      </c>
      <c r="J15" s="21">
        <f>SUMIF('Food Venue Waste'!$C:$C,I15,'Food Venue Waste'!$I:$I)</f>
        <v>1.6800000000000002</v>
      </c>
      <c r="K15" s="26">
        <f>IF($B$6=0,0,J15/$B$6)</f>
        <v>3.5362465269007329E-3</v>
      </c>
    </row>
    <row r="16" spans="1:14">
      <c r="A16" t="s">
        <v>84</v>
      </c>
      <c r="B16" s="21">
        <f>SUMIF('Travel Input'!$J:$J,A16,'Travel Input'!$Q:$Q)</f>
        <v>107.4180061253476</v>
      </c>
      <c r="C16" s="26">
        <f t="shared" si="0"/>
        <v>0.41753942222904378</v>
      </c>
      <c r="E16" t="s">
        <v>139</v>
      </c>
      <c r="F16" s="21">
        <f>SUMIF('Accommodation Input'!$D:$D,E16,'Accommodation Input'!$J:$J)</f>
        <v>0</v>
      </c>
      <c r="G16" s="26">
        <f>IF($B$5=0,0,F16/$B$5)</f>
        <v>0</v>
      </c>
      <c r="I16" t="s">
        <v>168</v>
      </c>
      <c r="J16" s="21">
        <f>SUMIF('Food Venue Waste'!$C:$C,I16,'Food Venue Waste'!$I:$I)</f>
        <v>0</v>
      </c>
      <c r="K16" s="26">
        <f>IF($B$6=0,0,J16/$B$6)</f>
        <v>0</v>
      </c>
    </row>
    <row r="17" spans="1:11">
      <c r="A17" t="s">
        <v>140</v>
      </c>
      <c r="B17" s="21">
        <f>SUMIF('Travel Input'!$J:$J,A17,'Travel Input'!$Q:$Q)</f>
        <v>0</v>
      </c>
      <c r="C17" s="26">
        <f t="shared" si="0"/>
        <v>0</v>
      </c>
      <c r="E17" t="s">
        <v>142</v>
      </c>
      <c r="F17" s="15">
        <f>SUMIF('Accommodation Input'!$D:$D,E17,'Accommodation Input'!$J:$J)</f>
        <v>0</v>
      </c>
      <c r="G17" s="26">
        <f>IF($B$5=0,0,F17/$B$5)</f>
        <v>0</v>
      </c>
      <c r="I17" t="s">
        <v>229</v>
      </c>
      <c r="J17" s="15">
        <f>SUMIF('Food Venue Waste'!$C:$C,I17,'Food Venue Waste'!$I:$I)</f>
        <v>0</v>
      </c>
      <c r="K17" s="26">
        <f>IF($B$6=0,0,J17/$B$6)</f>
        <v>0</v>
      </c>
    </row>
    <row r="18" spans="1:11">
      <c r="A18" t="s">
        <v>143</v>
      </c>
      <c r="B18" s="21">
        <f>SUMIF('Travel Input'!$J:$J,A18,'Travel Input'!$Q:$Q)</f>
        <v>0</v>
      </c>
      <c r="C18" s="26">
        <f t="shared" si="0"/>
        <v>0</v>
      </c>
    </row>
    <row r="19" spans="1:11">
      <c r="A19" t="s">
        <v>80</v>
      </c>
      <c r="B19" s="21">
        <f>SUMIF('Travel Input'!$J:$J,A19,'Travel Input'!$Q:$Q)</f>
        <v>146.32860759068993</v>
      </c>
      <c r="C19" s="26">
        <f t="shared" si="0"/>
        <v>0.56878697038652026</v>
      </c>
    </row>
    <row r="20" spans="1:11">
      <c r="A20" t="s">
        <v>144</v>
      </c>
      <c r="B20" s="21">
        <f>SUMIF('Travel Input'!$J:$J,A20,'Travel Input'!$Q:$Q)</f>
        <v>0</v>
      </c>
      <c r="C20" s="26">
        <f t="shared" si="0"/>
        <v>0</v>
      </c>
    </row>
    <row r="21" spans="1:11">
      <c r="A21" t="s">
        <v>145</v>
      </c>
      <c r="B21" s="15">
        <f>SUMIF('Travel Input'!$J:$J,A21,'Travel Input'!$Q:$Q)</f>
        <v>0</v>
      </c>
      <c r="C21" s="26">
        <f t="shared" si="0"/>
        <v>0</v>
      </c>
    </row>
    <row r="24" spans="1:11" ht="30">
      <c r="A24" s="13" t="s">
        <v>249</v>
      </c>
      <c r="B24" s="13" t="s">
        <v>233</v>
      </c>
      <c r="C24" s="13" t="s">
        <v>250</v>
      </c>
      <c r="D24" s="13"/>
      <c r="E24" s="13" t="s">
        <v>251</v>
      </c>
      <c r="F24" s="13" t="s">
        <v>236</v>
      </c>
      <c r="G24" s="13" t="s">
        <v>238</v>
      </c>
      <c r="H24" s="13" t="s">
        <v>252</v>
      </c>
      <c r="I24" s="13" t="s">
        <v>242</v>
      </c>
      <c r="J24" s="13" t="s">
        <v>253</v>
      </c>
    </row>
    <row r="25" spans="1:11">
      <c r="A25" s="10" t="s">
        <v>174</v>
      </c>
      <c r="B25" s="21">
        <f>SUMIF('Production Input'!$D:$D,A25,'Production Input'!$R:$R)</f>
        <v>20.56332733065868</v>
      </c>
      <c r="C25" s="26">
        <f t="shared" ref="C25:C32" si="1">IF($B$7=0,0,B25/$B$7)</f>
        <v>5.2086748111160097E-2</v>
      </c>
      <c r="D25" s="9"/>
      <c r="E25" s="10">
        <f>DATE(YEAR(Setup!$B$6),1,1)</f>
        <v>46023</v>
      </c>
      <c r="F25" s="30">
        <f>IFERROR(SUMIFS('Travel Input'!$Q$2:$Q$500,'Travel Input'!$B$2:$B$500,"&gt;="&amp;E25,'Travel Input'!$B$2:$B$500,"&lt;"&amp;EDATE(E25,1)),0)</f>
        <v>0</v>
      </c>
      <c r="G25" s="30">
        <f>IFERROR(SUMIFS('Accommodation Input'!$J$2:$J$500,'Accommodation Input'!$B$2:$B$500,"&gt;="&amp;E25,'Accommodation Input'!$B$2:$B$500,"&lt;"&amp;EDATE(E25,1)),0)</f>
        <v>0</v>
      </c>
      <c r="H25" s="30">
        <f>IFERROR(SUMIFS('Food Venue Waste'!$I$2:$I$500,'Food Venue Waste'!$B$2:$B$500,"&gt;="&amp;E25,'Food Venue Waste'!$B$2:$B$500,"&lt;"&amp;EDATE(E25,1)),0)</f>
        <v>0</v>
      </c>
      <c r="I25" s="30">
        <f>IFERROR(SUMIFS('Production Input'!$R$2:$R$500,'Production Input'!$B$2:$B$500,"&gt;="&amp;E25,'Production Input'!$B$2:$B$500,"&lt;"&amp;EDATE(E25,1)),0)</f>
        <v>0</v>
      </c>
      <c r="J25" s="30">
        <f t="shared" ref="J25:J36" si="2">SUM(F25:I25)</f>
        <v>0</v>
      </c>
    </row>
    <row r="26" spans="1:11">
      <c r="A26" s="10" t="s">
        <v>187</v>
      </c>
      <c r="B26" s="21">
        <f>SUMIF('Production Input'!$D:$D,A26,'Production Input'!$R:$R)</f>
        <v>0</v>
      </c>
      <c r="C26" s="26">
        <f t="shared" si="1"/>
        <v>0</v>
      </c>
      <c r="D26" s="9"/>
      <c r="E26" s="10">
        <f t="shared" ref="E26:E36" si="3">EDATE(E25,1)</f>
        <v>46054</v>
      </c>
      <c r="F26" s="30">
        <f>IFERROR(SUMIFS('Travel Input'!$Q$2:$Q$500,'Travel Input'!$B$2:$B$500,"&gt;="&amp;E26,'Travel Input'!$B$2:$B$500,"&lt;"&amp;EDATE(E26,1)),0)</f>
        <v>257.264345368622</v>
      </c>
      <c r="G26" s="30">
        <f>IFERROR(SUMIFS('Accommodation Input'!$J$2:$J$500,'Accommodation Input'!$B$2:$B$500,"&gt;="&amp;E26,'Accommodation Input'!$B$2:$B$500,"&lt;"&amp;EDATE(E26,1)),0)</f>
        <v>396</v>
      </c>
      <c r="H26" s="30">
        <f>IFERROR(SUMIFS('Food Venue Waste'!$I$2:$I$500,'Food Venue Waste'!$B$2:$B$500,"&gt;="&amp;E26,'Food Venue Waste'!$B$2:$B$500,"&lt;"&amp;EDATE(E26,1)),0)</f>
        <v>475.08</v>
      </c>
      <c r="I26" s="30">
        <f>IFERROR(SUMIFS('Production Input'!$R$2:$R$500,'Production Input'!$B$2:$B$500,"&gt;="&amp;E26,'Production Input'!$B$2:$B$500,"&lt;"&amp;EDATE(E26,1)),0)</f>
        <v>394.79000084193746</v>
      </c>
      <c r="J26" s="30">
        <f t="shared" si="2"/>
        <v>1523.1343462105594</v>
      </c>
    </row>
    <row r="27" spans="1:11">
      <c r="A27" s="10" t="s">
        <v>197</v>
      </c>
      <c r="B27" s="21">
        <f>SUMIF('Production Input'!$D:$D,A27,'Production Input'!$R:$R)</f>
        <v>326.64539091436114</v>
      </c>
      <c r="C27" s="26">
        <f t="shared" si="1"/>
        <v>0.82739023333354522</v>
      </c>
      <c r="D27" s="9"/>
      <c r="E27" s="10">
        <f t="shared" si="3"/>
        <v>46082</v>
      </c>
      <c r="F27" s="30">
        <f>IFERROR(SUMIFS('Travel Input'!$Q$2:$Q$500,'Travel Input'!$B$2:$B$500,"&gt;="&amp;E27,'Travel Input'!$B$2:$B$500,"&lt;"&amp;EDATE(E27,1)),0)</f>
        <v>0</v>
      </c>
      <c r="G27" s="30">
        <f>IFERROR(SUMIFS('Accommodation Input'!$J$2:$J$500,'Accommodation Input'!$B$2:$B$500,"&gt;="&amp;E27,'Accommodation Input'!$B$2:$B$500,"&lt;"&amp;EDATE(E27,1)),0)</f>
        <v>0</v>
      </c>
      <c r="H27" s="30">
        <f>IFERROR(SUMIFS('Food Venue Waste'!$I$2:$I$500,'Food Venue Waste'!$B$2:$B$500,"&gt;="&amp;E27,'Food Venue Waste'!$B$2:$B$500,"&lt;"&amp;EDATE(E27,1)),0)</f>
        <v>0</v>
      </c>
      <c r="I27" s="30">
        <f>IFERROR(SUMIFS('Production Input'!$R$2:$R$500,'Production Input'!$B$2:$B$500,"&gt;="&amp;E27,'Production Input'!$B$2:$B$500,"&lt;"&amp;EDATE(E27,1)),0)</f>
        <v>0</v>
      </c>
      <c r="J27" s="30">
        <f t="shared" si="2"/>
        <v>0</v>
      </c>
    </row>
    <row r="28" spans="1:11">
      <c r="A28" s="10" t="s">
        <v>209</v>
      </c>
      <c r="B28" s="21">
        <f>SUMIF('Production Input'!$D:$D,A28,'Production Input'!$R:$R)</f>
        <v>47.581282596917632</v>
      </c>
      <c r="C28" s="26">
        <f t="shared" si="1"/>
        <v>0.12052301855529468</v>
      </c>
      <c r="D28" s="9"/>
      <c r="E28" s="10">
        <f t="shared" si="3"/>
        <v>46113</v>
      </c>
      <c r="F28" s="30">
        <f>IFERROR(SUMIFS('Travel Input'!$Q$2:$Q$500,'Travel Input'!$B$2:$B$500,"&gt;="&amp;E28,'Travel Input'!$B$2:$B$500,"&lt;"&amp;EDATE(E28,1)),0)</f>
        <v>0</v>
      </c>
      <c r="G28" s="30">
        <f>IFERROR(SUMIFS('Accommodation Input'!$J$2:$J$500,'Accommodation Input'!$B$2:$B$500,"&gt;="&amp;E28,'Accommodation Input'!$B$2:$B$500,"&lt;"&amp;EDATE(E28,1)),0)</f>
        <v>0</v>
      </c>
      <c r="H28" s="30">
        <f>IFERROR(SUMIFS('Food Venue Waste'!$I$2:$I$500,'Food Venue Waste'!$B$2:$B$500,"&gt;="&amp;E28,'Food Venue Waste'!$B$2:$B$500,"&lt;"&amp;EDATE(E28,1)),0)</f>
        <v>0</v>
      </c>
      <c r="I28" s="30">
        <f>IFERROR(SUMIFS('Production Input'!$R$2:$R$500,'Production Input'!$B$2:$B$500,"&gt;="&amp;E28,'Production Input'!$B$2:$B$500,"&lt;"&amp;EDATE(E28,1)),0)</f>
        <v>0</v>
      </c>
      <c r="J28" s="30">
        <f t="shared" si="2"/>
        <v>0</v>
      </c>
    </row>
    <row r="29" spans="1:11">
      <c r="A29" s="10" t="s">
        <v>213</v>
      </c>
      <c r="B29" s="21">
        <f>SUMIF('Production Input'!$D:$D,A29,'Production Input'!$R:$R)</f>
        <v>0</v>
      </c>
      <c r="C29" s="26">
        <f t="shared" si="1"/>
        <v>0</v>
      </c>
      <c r="D29" s="9"/>
      <c r="E29" s="10">
        <f t="shared" si="3"/>
        <v>46143</v>
      </c>
      <c r="F29" s="30">
        <f>IFERROR(SUMIFS('Travel Input'!$Q$2:$Q$500,'Travel Input'!$B$2:$B$500,"&gt;="&amp;E29,'Travel Input'!$B$2:$B$500,"&lt;"&amp;EDATE(E29,1)),0)</f>
        <v>0</v>
      </c>
      <c r="G29" s="30">
        <f>IFERROR(SUMIFS('Accommodation Input'!$J$2:$J$500,'Accommodation Input'!$B$2:$B$500,"&gt;="&amp;E29,'Accommodation Input'!$B$2:$B$500,"&lt;"&amp;EDATE(E29,1)),0)</f>
        <v>0</v>
      </c>
      <c r="H29" s="30">
        <f>IFERROR(SUMIFS('Food Venue Waste'!$I$2:$I$500,'Food Venue Waste'!$B$2:$B$500,"&gt;="&amp;E29,'Food Venue Waste'!$B$2:$B$500,"&lt;"&amp;EDATE(E29,1)),0)</f>
        <v>0</v>
      </c>
      <c r="I29" s="30">
        <f>IFERROR(SUMIFS('Production Input'!$R$2:$R$500,'Production Input'!$B$2:$B$500,"&gt;="&amp;E29,'Production Input'!$B$2:$B$500,"&lt;"&amp;EDATE(E29,1)),0)</f>
        <v>0</v>
      </c>
      <c r="J29" s="30">
        <f t="shared" si="2"/>
        <v>0</v>
      </c>
    </row>
    <row r="30" spans="1:11">
      <c r="A30" s="10" t="s">
        <v>217</v>
      </c>
      <c r="B30" s="21">
        <f>SUMIF('Production Input'!$D:$D,A30,'Production Input'!$R:$R)</f>
        <v>0</v>
      </c>
      <c r="C30" s="26">
        <f t="shared" si="1"/>
        <v>0</v>
      </c>
      <c r="D30" s="9"/>
      <c r="E30" s="10">
        <f t="shared" si="3"/>
        <v>46174</v>
      </c>
      <c r="F30" s="30">
        <f>IFERROR(SUMIFS('Travel Input'!$Q$2:$Q$500,'Travel Input'!$B$2:$B$500,"&gt;="&amp;E30,'Travel Input'!$B$2:$B$500,"&lt;"&amp;EDATE(E30,1)),0)</f>
        <v>0</v>
      </c>
      <c r="G30" s="30">
        <f>IFERROR(SUMIFS('Accommodation Input'!$J$2:$J$500,'Accommodation Input'!$B$2:$B$500,"&gt;="&amp;E30,'Accommodation Input'!$B$2:$B$500,"&lt;"&amp;EDATE(E30,1)),0)</f>
        <v>0</v>
      </c>
      <c r="H30" s="30">
        <f>IFERROR(SUMIFS('Food Venue Waste'!$I$2:$I$500,'Food Venue Waste'!$B$2:$B$500,"&gt;="&amp;E30,'Food Venue Waste'!$B$2:$B$500,"&lt;"&amp;EDATE(E30,1)),0)</f>
        <v>0</v>
      </c>
      <c r="I30" s="30">
        <f>IFERROR(SUMIFS('Production Input'!$R$2:$R$500,'Production Input'!$B$2:$B$500,"&gt;="&amp;E30,'Production Input'!$B$2:$B$500,"&lt;"&amp;EDATE(E30,1)),0)</f>
        <v>0</v>
      </c>
      <c r="J30" s="30">
        <f t="shared" si="2"/>
        <v>0</v>
      </c>
    </row>
    <row r="31" spans="1:11">
      <c r="A31" s="10" t="s">
        <v>224</v>
      </c>
      <c r="B31" s="21">
        <f>SUMIF('Production Input'!$D:$D,A31,'Production Input'!$R:$R)</f>
        <v>0</v>
      </c>
      <c r="C31" s="26">
        <f t="shared" si="1"/>
        <v>0</v>
      </c>
      <c r="D31" s="9"/>
      <c r="E31" s="10">
        <f t="shared" si="3"/>
        <v>46204</v>
      </c>
      <c r="F31" s="30">
        <f>IFERROR(SUMIFS('Travel Input'!$Q$2:$Q$500,'Travel Input'!$B$2:$B$500,"&gt;="&amp;E31,'Travel Input'!$B$2:$B$500,"&lt;"&amp;EDATE(E31,1)),0)</f>
        <v>0</v>
      </c>
      <c r="G31" s="30">
        <f>IFERROR(SUMIFS('Accommodation Input'!$J$2:$J$500,'Accommodation Input'!$B$2:$B$500,"&gt;="&amp;E31,'Accommodation Input'!$B$2:$B$500,"&lt;"&amp;EDATE(E31,1)),0)</f>
        <v>0</v>
      </c>
      <c r="H31" s="30">
        <f>IFERROR(SUMIFS('Food Venue Waste'!$I$2:$I$500,'Food Venue Waste'!$B$2:$B$500,"&gt;="&amp;E31,'Food Venue Waste'!$B$2:$B$500,"&lt;"&amp;EDATE(E31,1)),0)</f>
        <v>0</v>
      </c>
      <c r="I31" s="30">
        <f>IFERROR(SUMIFS('Production Input'!$R$2:$R$500,'Production Input'!$B$2:$B$500,"&gt;="&amp;E31,'Production Input'!$B$2:$B$500,"&lt;"&amp;EDATE(E31,1)),0)</f>
        <v>0</v>
      </c>
      <c r="J31" s="30">
        <f t="shared" si="2"/>
        <v>0</v>
      </c>
    </row>
    <row r="32" spans="1:11">
      <c r="A32" s="10" t="s">
        <v>229</v>
      </c>
      <c r="B32" s="21">
        <f>SUMIF('Production Input'!$D:$D,A32,'Production Input'!$R:$R)</f>
        <v>0</v>
      </c>
      <c r="C32" s="26">
        <f t="shared" si="1"/>
        <v>0</v>
      </c>
      <c r="D32" s="9"/>
      <c r="E32" s="10">
        <f t="shared" si="3"/>
        <v>46235</v>
      </c>
      <c r="F32" s="30">
        <f>IFERROR(SUMIFS('Travel Input'!$Q$2:$Q$500,'Travel Input'!$B$2:$B$500,"&gt;="&amp;E32,'Travel Input'!$B$2:$B$500,"&lt;"&amp;EDATE(E32,1)),0)</f>
        <v>0</v>
      </c>
      <c r="G32" s="30">
        <f>IFERROR(SUMIFS('Accommodation Input'!$J$2:$J$500,'Accommodation Input'!$B$2:$B$500,"&gt;="&amp;E32,'Accommodation Input'!$B$2:$B$500,"&lt;"&amp;EDATE(E32,1)),0)</f>
        <v>0</v>
      </c>
      <c r="H32" s="30">
        <f>IFERROR(SUMIFS('Food Venue Waste'!$I$2:$I$500,'Food Venue Waste'!$B$2:$B$500,"&gt;="&amp;E32,'Food Venue Waste'!$B$2:$B$500,"&lt;"&amp;EDATE(E32,1)),0)</f>
        <v>0</v>
      </c>
      <c r="I32" s="30">
        <f>IFERROR(SUMIFS('Production Input'!$R$2:$R$500,'Production Input'!$B$2:$B$500,"&gt;="&amp;E32,'Production Input'!$B$2:$B$500,"&lt;"&amp;EDATE(E32,1)),0)</f>
        <v>0</v>
      </c>
      <c r="J32" s="30">
        <f t="shared" si="2"/>
        <v>0</v>
      </c>
    </row>
    <row r="33" spans="1:10">
      <c r="A33" s="10"/>
      <c r="B33" s="9"/>
      <c r="C33" s="9"/>
      <c r="D33" s="9"/>
      <c r="E33" s="10">
        <f t="shared" si="3"/>
        <v>46266</v>
      </c>
      <c r="F33" s="30">
        <f>IFERROR(SUMIFS('Travel Input'!$Q$2:$Q$500,'Travel Input'!$B$2:$B$500,"&gt;="&amp;E33,'Travel Input'!$B$2:$B$500,"&lt;"&amp;EDATE(E33,1)),0)</f>
        <v>0</v>
      </c>
      <c r="G33" s="30">
        <f>IFERROR(SUMIFS('Accommodation Input'!$J$2:$J$500,'Accommodation Input'!$B$2:$B$500,"&gt;="&amp;E33,'Accommodation Input'!$B$2:$B$500,"&lt;"&amp;EDATE(E33,1)),0)</f>
        <v>0</v>
      </c>
      <c r="H33" s="30">
        <f>IFERROR(SUMIFS('Food Venue Waste'!$I$2:$I$500,'Food Venue Waste'!$B$2:$B$500,"&gt;="&amp;E33,'Food Venue Waste'!$B$2:$B$500,"&lt;"&amp;EDATE(E33,1)),0)</f>
        <v>0</v>
      </c>
      <c r="I33" s="30">
        <f>IFERROR(SUMIFS('Production Input'!$R$2:$R$500,'Production Input'!$B$2:$B$500,"&gt;="&amp;E33,'Production Input'!$B$2:$B$500,"&lt;"&amp;EDATE(E33,1)),0)</f>
        <v>0</v>
      </c>
      <c r="J33" s="30">
        <f t="shared" si="2"/>
        <v>0</v>
      </c>
    </row>
    <row r="34" spans="1:10">
      <c r="A34" s="10"/>
      <c r="B34" s="9"/>
      <c r="C34" s="9"/>
      <c r="D34" s="9"/>
      <c r="E34" s="10">
        <f t="shared" si="3"/>
        <v>46296</v>
      </c>
      <c r="F34" s="30">
        <f>IFERROR(SUMIFS('Travel Input'!$Q$2:$Q$500,'Travel Input'!$B$2:$B$500,"&gt;="&amp;E34,'Travel Input'!$B$2:$B$500,"&lt;"&amp;EDATE(E34,1)),0)</f>
        <v>0</v>
      </c>
      <c r="G34" s="30">
        <f>IFERROR(SUMIFS('Accommodation Input'!$J$2:$J$500,'Accommodation Input'!$B$2:$B$500,"&gt;="&amp;E34,'Accommodation Input'!$B$2:$B$500,"&lt;"&amp;EDATE(E34,1)),0)</f>
        <v>0</v>
      </c>
      <c r="H34" s="30">
        <f>IFERROR(SUMIFS('Food Venue Waste'!$I$2:$I$500,'Food Venue Waste'!$B$2:$B$500,"&gt;="&amp;E34,'Food Venue Waste'!$B$2:$B$500,"&lt;"&amp;EDATE(E34,1)),0)</f>
        <v>0</v>
      </c>
      <c r="I34" s="30">
        <f>IFERROR(SUMIFS('Production Input'!$R$2:$R$500,'Production Input'!$B$2:$B$500,"&gt;="&amp;E34,'Production Input'!$B$2:$B$500,"&lt;"&amp;EDATE(E34,1)),0)</f>
        <v>0</v>
      </c>
      <c r="J34" s="30">
        <f t="shared" si="2"/>
        <v>0</v>
      </c>
    </row>
    <row r="35" spans="1:10">
      <c r="A35" s="10"/>
      <c r="B35" s="9"/>
      <c r="C35" s="9"/>
      <c r="D35" s="9"/>
      <c r="E35" s="10">
        <f t="shared" si="3"/>
        <v>46327</v>
      </c>
      <c r="F35" s="30">
        <f>IFERROR(SUMIFS('Travel Input'!$Q$2:$Q$500,'Travel Input'!$B$2:$B$500,"&gt;="&amp;E35,'Travel Input'!$B$2:$B$500,"&lt;"&amp;EDATE(E35,1)),0)</f>
        <v>0</v>
      </c>
      <c r="G35" s="30">
        <f>IFERROR(SUMIFS('Accommodation Input'!$J$2:$J$500,'Accommodation Input'!$B$2:$B$500,"&gt;="&amp;E35,'Accommodation Input'!$B$2:$B$500,"&lt;"&amp;EDATE(E35,1)),0)</f>
        <v>0</v>
      </c>
      <c r="H35" s="30">
        <f>IFERROR(SUMIFS('Food Venue Waste'!$I$2:$I$500,'Food Venue Waste'!$B$2:$B$500,"&gt;="&amp;E35,'Food Venue Waste'!$B$2:$B$500,"&lt;"&amp;EDATE(E35,1)),0)</f>
        <v>0</v>
      </c>
      <c r="I35" s="30">
        <f>IFERROR(SUMIFS('Production Input'!$R$2:$R$500,'Production Input'!$B$2:$B$500,"&gt;="&amp;E35,'Production Input'!$B$2:$B$500,"&lt;"&amp;EDATE(E35,1)),0)</f>
        <v>0</v>
      </c>
      <c r="J35" s="30">
        <f t="shared" si="2"/>
        <v>0</v>
      </c>
    </row>
    <row r="36" spans="1:10">
      <c r="A36" s="10"/>
      <c r="B36" s="9"/>
      <c r="C36" s="9"/>
      <c r="D36" s="9"/>
      <c r="E36" s="10">
        <f t="shared" si="3"/>
        <v>46357</v>
      </c>
      <c r="F36" s="30">
        <f>IFERROR(SUMIFS('Travel Input'!$Q$2:$Q$500,'Travel Input'!$B$2:$B$500,"&gt;="&amp;E36,'Travel Input'!$B$2:$B$500,"&lt;"&amp;EDATE(E36,1)),0)</f>
        <v>0</v>
      </c>
      <c r="G36" s="30">
        <f>IFERROR(SUMIFS('Accommodation Input'!$J$2:$J$500,'Accommodation Input'!$B$2:$B$500,"&gt;="&amp;E36,'Accommodation Input'!$B$2:$B$500,"&lt;"&amp;EDATE(E36,1)),0)</f>
        <v>0</v>
      </c>
      <c r="H36" s="30">
        <f>IFERROR(SUMIFS('Food Venue Waste'!$I$2:$I$500,'Food Venue Waste'!$B$2:$B$500,"&gt;="&amp;E36,'Food Venue Waste'!$B$2:$B$500,"&lt;"&amp;EDATE(E36,1)),0)</f>
        <v>0</v>
      </c>
      <c r="I36" s="30">
        <f>IFERROR(SUMIFS('Production Input'!$R$2:$R$500,'Production Input'!$B$2:$B$500,"&gt;="&amp;E36,'Production Input'!$B$2:$B$500,"&lt;"&amp;EDATE(E36,1)),0)</f>
        <v>0</v>
      </c>
      <c r="J36" s="30">
        <f t="shared" si="2"/>
        <v>0</v>
      </c>
    </row>
  </sheetData>
  <mergeCells count="2">
    <mergeCell ref="A1:N1"/>
    <mergeCell ref="A3:B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5"/>
  <sheetViews>
    <sheetView workbookViewId="0">
      <selection sqref="A1:H1"/>
    </sheetView>
  </sheetViews>
  <sheetFormatPr defaultColWidth="8.875" defaultRowHeight="14.1"/>
  <cols>
    <col min="1" max="1" width="24" customWidth="1"/>
    <col min="2" max="4" width="18" customWidth="1"/>
    <col min="5" max="8" width="16" customWidth="1"/>
  </cols>
  <sheetData>
    <row r="1" spans="1:8" ht="39.950000000000003" customHeight="1">
      <c r="A1" s="36" t="s">
        <v>254</v>
      </c>
      <c r="B1" s="35"/>
      <c r="C1" s="35"/>
      <c r="D1" s="35"/>
      <c r="E1" s="35"/>
      <c r="F1" s="35"/>
      <c r="G1" s="35"/>
      <c r="H1" s="35"/>
    </row>
    <row r="3" spans="1:8">
      <c r="A3" s="1" t="s">
        <v>32</v>
      </c>
      <c r="B3" s="6" t="str">
        <f>Setup!B4</f>
        <v>Your organisation</v>
      </c>
    </row>
    <row r="4" spans="1:8">
      <c r="A4" s="1" t="s">
        <v>35</v>
      </c>
      <c r="B4" s="6" t="str">
        <f>Setup!B5</f>
        <v>Carbon report</v>
      </c>
    </row>
    <row r="5" spans="1:8">
      <c r="A5" s="1" t="s">
        <v>38</v>
      </c>
      <c r="B5" s="11">
        <f>Setup!B6</f>
        <v>46023</v>
      </c>
    </row>
    <row r="6" spans="1:8">
      <c r="A6" s="1" t="s">
        <v>40</v>
      </c>
      <c r="B6" s="11">
        <f>Setup!B7</f>
        <v>46387</v>
      </c>
    </row>
    <row r="7" spans="1:8">
      <c r="A7" s="1" t="s">
        <v>41</v>
      </c>
      <c r="B7" s="6" t="str">
        <f>Setup!B8</f>
        <v>Liverpool, UK</v>
      </c>
    </row>
    <row r="8" spans="1:8">
      <c r="A8" s="1" t="s">
        <v>47</v>
      </c>
      <c r="B8" s="6">
        <f>Setup!B11</f>
        <v>0</v>
      </c>
    </row>
    <row r="9" spans="1:8">
      <c r="A9" s="1" t="s">
        <v>49</v>
      </c>
      <c r="B9" s="6">
        <f ca="1">TODAY()</f>
        <v>46147</v>
      </c>
    </row>
    <row r="10" spans="1:8">
      <c r="A10" s="1" t="s">
        <v>50</v>
      </c>
      <c r="B10" s="6" t="s">
        <v>51</v>
      </c>
    </row>
    <row r="12" spans="1:8" ht="15">
      <c r="A12" s="13" t="s">
        <v>255</v>
      </c>
      <c r="B12" s="13" t="s">
        <v>233</v>
      </c>
      <c r="C12" s="13" t="s">
        <v>256</v>
      </c>
      <c r="D12" s="13" t="s">
        <v>234</v>
      </c>
    </row>
    <row r="13" spans="1:8">
      <c r="A13" t="s">
        <v>236</v>
      </c>
      <c r="B13" s="30">
        <f>Dashboard!B4</f>
        <v>257.264345368622</v>
      </c>
      <c r="C13" s="28">
        <f>B13/1000</f>
        <v>0.25726434536862203</v>
      </c>
      <c r="D13" s="26">
        <f>IF($B$17=0,0,B13/$B$17)</f>
        <v>0.16890456577824262</v>
      </c>
    </row>
    <row r="14" spans="1:8">
      <c r="A14" t="s">
        <v>238</v>
      </c>
      <c r="B14" s="30">
        <f>Dashboard!B5</f>
        <v>396</v>
      </c>
      <c r="C14" s="28">
        <f>B14/1000</f>
        <v>0.39600000000000002</v>
      </c>
      <c r="D14" s="26">
        <f>IF($B$17=0,0,B14/$B$17)</f>
        <v>0.2599901978346279</v>
      </c>
    </row>
    <row r="15" spans="1:8">
      <c r="A15" t="s">
        <v>240</v>
      </c>
      <c r="B15" s="30">
        <f>Dashboard!B6</f>
        <v>475.08</v>
      </c>
      <c r="C15" s="28">
        <f>B15/1000</f>
        <v>0.47508</v>
      </c>
      <c r="D15" s="26">
        <f>IF($B$17=0,0,B15/$B$17)</f>
        <v>0.31190945249311874</v>
      </c>
    </row>
    <row r="16" spans="1:8">
      <c r="A16" t="s">
        <v>242</v>
      </c>
      <c r="B16" s="30">
        <f>Dashboard!B7</f>
        <v>394.79000084193746</v>
      </c>
      <c r="C16" s="28">
        <f>B16/1000</f>
        <v>0.39479000084193744</v>
      </c>
      <c r="D16" s="26">
        <f>IF($B$17=0,0,B16/$B$17)</f>
        <v>0.25919578389401071</v>
      </c>
    </row>
    <row r="17" spans="1:8">
      <c r="A17" s="8" t="s">
        <v>253</v>
      </c>
      <c r="B17" s="27">
        <f>Dashboard!B8</f>
        <v>1523.1343462105594</v>
      </c>
      <c r="C17" s="31">
        <f>B17/1000</f>
        <v>1.5231343462105595</v>
      </c>
      <c r="D17" s="29">
        <f>1</f>
        <v>1</v>
      </c>
    </row>
    <row r="20" spans="1:8">
      <c r="A20" s="39" t="s">
        <v>257</v>
      </c>
      <c r="B20" s="41"/>
      <c r="C20" s="41"/>
      <c r="D20" s="41"/>
      <c r="E20" s="41"/>
      <c r="F20" s="41"/>
      <c r="G20" s="41"/>
      <c r="H20" s="41"/>
    </row>
    <row r="21" spans="1:8">
      <c r="A21" s="40" t="str">
        <f>"For the reporting period "&amp;TEXT(B5,"dd mmm yyyy")&amp;" to "&amp;TEXT(B6,"dd mmm yyyy")&amp;", the total calculated footprint was "&amp;TEXT(B17,"#,##0.0")&amp;" kgCO2e ("&amp;TEXT(C17,"0.00")&amp;" tCO2e). Travel accounted for "&amp;TEXT(D13,"0.0%")&amp;", accommodation for "&amp;TEXT(D14,"0.0%")&amp;", food/venue/waste for "&amp;TEXT(D15,"0.0%")&amp;", and production for "&amp;TEXT(D16,"0.0%")&amp;". Review all sample emission factors and replace them with approved values before external publication."</f>
        <v>For the reporting period 01 Jan 2026 to 31 Dec 2026, the total calculated footprint was 1,523.1 kgCO2e (1.52 tCO2e). Travel accounted for 16.9%, accommodation for 26.0%, food/venue/waste for 31.2%, and production for 25.9%. Review all sample emission factors and replace them with approved values before external publication.</v>
      </c>
      <c r="B21" s="35"/>
      <c r="C21" s="35"/>
      <c r="D21" s="35"/>
      <c r="E21" s="41"/>
      <c r="F21" s="41"/>
      <c r="G21" s="41"/>
      <c r="H21" s="41"/>
    </row>
    <row r="22" spans="1:8">
      <c r="A22" s="41"/>
      <c r="B22" s="41"/>
      <c r="C22" s="41"/>
      <c r="D22" s="41"/>
      <c r="E22" s="41"/>
      <c r="F22" s="41"/>
      <c r="G22" s="41"/>
      <c r="H22" s="41"/>
    </row>
    <row r="23" spans="1:8">
      <c r="A23" s="41"/>
      <c r="B23" s="41"/>
      <c r="C23" s="41"/>
      <c r="D23" s="41"/>
      <c r="E23" s="41"/>
      <c r="F23" s="41"/>
      <c r="G23" s="41"/>
      <c r="H23" s="41"/>
    </row>
    <row r="24" spans="1:8">
      <c r="A24" s="41"/>
      <c r="B24" s="41"/>
      <c r="C24" s="41"/>
      <c r="D24" s="41"/>
      <c r="E24" s="41"/>
      <c r="F24" s="41"/>
      <c r="G24" s="41"/>
      <c r="H24" s="41"/>
    </row>
    <row r="25" spans="1:8">
      <c r="A25" s="41"/>
      <c r="B25" s="41"/>
      <c r="C25" s="41"/>
      <c r="D25" s="41"/>
      <c r="E25" s="41"/>
      <c r="F25" s="41"/>
      <c r="G25" s="41"/>
      <c r="H25" s="41"/>
    </row>
  </sheetData>
  <mergeCells count="3">
    <mergeCell ref="A1:H1"/>
    <mergeCell ref="A20:H20"/>
    <mergeCell ref="A21:H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500"/>
  <sheetViews>
    <sheetView workbookViewId="0"/>
  </sheetViews>
  <sheetFormatPr defaultColWidth="8.875" defaultRowHeight="14.1"/>
  <cols>
    <col min="1" max="1" width="16.375" customWidth="1"/>
    <col min="2" max="2" width="3.875" customWidth="1"/>
    <col min="3" max="3" width="24" customWidth="1"/>
    <col min="4" max="4" width="10.375" customWidth="1"/>
    <col min="5" max="5" width="24.375" customWidth="1"/>
    <col min="6" max="6" width="7.125" customWidth="1"/>
    <col min="7" max="7" width="3.625" customWidth="1"/>
    <col min="8" max="8" width="19.875" customWidth="1"/>
    <col min="9" max="9" width="18.875" customWidth="1"/>
    <col min="10" max="10" width="11.625" customWidth="1"/>
    <col min="11" max="11" width="13.125" customWidth="1"/>
    <col min="12" max="12" width="16.125" customWidth="1"/>
    <col min="13" max="13" width="17.625" customWidth="1"/>
    <col min="14" max="14" width="19.375" customWidth="1"/>
    <col min="15" max="15" width="17.375" customWidth="1"/>
    <col min="16" max="16" width="14" customWidth="1"/>
    <col min="17" max="17" width="23" customWidth="1"/>
    <col min="18" max="18" width="19.125" customWidth="1"/>
    <col min="19" max="19" width="34" customWidth="1"/>
  </cols>
  <sheetData>
    <row r="1" spans="1:19" ht="42">
      <c r="A1" s="12" t="s">
        <v>258</v>
      </c>
      <c r="B1" s="13" t="s">
        <v>54</v>
      </c>
      <c r="C1" s="13" t="s">
        <v>170</v>
      </c>
      <c r="D1" s="13" t="s">
        <v>102</v>
      </c>
      <c r="E1" s="13" t="s">
        <v>259</v>
      </c>
      <c r="F1" s="13" t="s">
        <v>105</v>
      </c>
      <c r="G1" s="13" t="s">
        <v>106</v>
      </c>
      <c r="H1" s="13" t="s">
        <v>260</v>
      </c>
      <c r="I1" s="13" t="s">
        <v>261</v>
      </c>
      <c r="J1" s="13" t="s">
        <v>57</v>
      </c>
      <c r="K1" s="13" t="s">
        <v>58</v>
      </c>
      <c r="L1" s="13" t="s">
        <v>44</v>
      </c>
      <c r="M1" s="13" t="s">
        <v>46</v>
      </c>
      <c r="N1" s="13" t="s">
        <v>62</v>
      </c>
      <c r="O1" s="13" t="s">
        <v>65</v>
      </c>
      <c r="P1" s="13" t="s">
        <v>262</v>
      </c>
      <c r="Q1" s="13" t="s">
        <v>263</v>
      </c>
      <c r="R1" s="13" t="s">
        <v>264</v>
      </c>
      <c r="S1" s="13" t="s">
        <v>70</v>
      </c>
    </row>
    <row r="2" spans="1:19">
      <c r="A2" s="14" t="s">
        <v>265</v>
      </c>
      <c r="B2" s="16">
        <v>46063</v>
      </c>
      <c r="C2" s="14" t="s">
        <v>173</v>
      </c>
      <c r="D2" s="14" t="s">
        <v>174</v>
      </c>
      <c r="E2" s="14" t="s">
        <v>266</v>
      </c>
      <c r="F2" s="17">
        <v>100</v>
      </c>
      <c r="G2" s="14" t="s">
        <v>175</v>
      </c>
      <c r="H2" s="18">
        <f>IFERROR(VLOOKUP(C2,Factors!$A$30:$D$49,4,FALSE),"")</f>
        <v>0.08</v>
      </c>
      <c r="I2" s="18">
        <f t="shared" ref="I2:I65" si="0">IF(OR(F2="",H2=""),"",F2*H2)</f>
        <v>8</v>
      </c>
      <c r="J2" s="19">
        <v>53.480800000000002</v>
      </c>
      <c r="K2" s="19">
        <v>-2.2425999999999999</v>
      </c>
      <c r="L2" s="19"/>
      <c r="M2" s="19"/>
      <c r="N2" s="14" t="s">
        <v>182</v>
      </c>
      <c r="O2" s="20">
        <f>IF(OR(J2="",K2=""),"",2*6371*ASIN(MIN(1,SQRT(SIN(RADIANS((IF(L2="",Setup!$B$9,L2)-J2)/2))^2+COS(RADIANS(J2))*COS(RADIANS(IF(L2="",Setup!$B$9,L2)))*SIN(RADIANS((IF(M2="",Setup!$B$10,M2)-K2)/2))^2))))</f>
        <v>50.253309322634721</v>
      </c>
      <c r="P2" s="17">
        <v>1</v>
      </c>
      <c r="Q2" s="21">
        <f>IFERROR(IF(OR(O2="",P2=""),"",O2*IF(P2="",1,P2)*VLOOKUP(N2,Factors!$F$30:$H$39,3,FALSE)),"")</f>
        <v>12.56332733065868</v>
      </c>
      <c r="R2" s="21">
        <f t="shared" ref="R2:R65" si="1">IF(AND(I2="",Q2=""),"",SUM(I2,Q2))</f>
        <v>20.56332733065868</v>
      </c>
      <c r="S2" t="s">
        <v>267</v>
      </c>
    </row>
    <row r="3" spans="1:19">
      <c r="A3" s="14" t="s">
        <v>268</v>
      </c>
      <c r="B3" s="16">
        <v>46063</v>
      </c>
      <c r="C3" s="14" t="s">
        <v>196</v>
      </c>
      <c r="D3" s="14" t="s">
        <v>197</v>
      </c>
      <c r="E3" s="14" t="s">
        <v>269</v>
      </c>
      <c r="F3" s="17">
        <v>50</v>
      </c>
      <c r="G3" s="14" t="s">
        <v>175</v>
      </c>
      <c r="H3" s="18">
        <f>IFERROR(VLOOKUP(C3,Factors!$A$30:$D$49,4,FALSE),"")</f>
        <v>5.5</v>
      </c>
      <c r="I3" s="18">
        <f t="shared" si="0"/>
        <v>275</v>
      </c>
      <c r="J3" s="19">
        <v>51.507199999999997</v>
      </c>
      <c r="K3" s="19">
        <v>-0.12759999999999999</v>
      </c>
      <c r="L3" s="19"/>
      <c r="M3" s="19"/>
      <c r="N3" s="14" t="s">
        <v>177</v>
      </c>
      <c r="O3" s="20">
        <f>IF(OR(J3="",K3=""),"",2*6371*ASIN(MIN(1,SQRT(SIN(RADIANS((IF(L3="",Setup!$B$9,L3)-J3)/2))^2+COS(RADIANS(J3))*COS(RADIANS(IF(L3="",Setup!$B$9,L3)))*SIN(RADIANS((IF(M3="",Setup!$B$10,M3)-K3)/2))^2))))</f>
        <v>286.9188384131175</v>
      </c>
      <c r="P3" s="17">
        <v>1</v>
      </c>
      <c r="Q3" s="21">
        <f>IFERROR(IF(OR(O3="",P3=""),"",O3*IF(P3="",1,P3)*VLOOKUP(N3,Factors!$F$30:$H$39,3,FALSE)),"")</f>
        <v>51.645390914361151</v>
      </c>
      <c r="R3" s="21">
        <f t="shared" si="1"/>
        <v>326.64539091436114</v>
      </c>
      <c r="S3" t="s">
        <v>270</v>
      </c>
    </row>
    <row r="4" spans="1:19">
      <c r="A4" s="14" t="s">
        <v>271</v>
      </c>
      <c r="B4" s="16">
        <v>46064</v>
      </c>
      <c r="C4" s="14" t="s">
        <v>208</v>
      </c>
      <c r="D4" s="14" t="s">
        <v>209</v>
      </c>
      <c r="E4" s="14" t="s">
        <v>272</v>
      </c>
      <c r="F4" s="17">
        <v>4</v>
      </c>
      <c r="G4" s="14" t="s">
        <v>175</v>
      </c>
      <c r="H4" s="18">
        <f>IFERROR(VLOOKUP(C4,Factors!$A$30:$D$49,4,FALSE),"")</f>
        <v>4</v>
      </c>
      <c r="I4" s="18">
        <f t="shared" si="0"/>
        <v>16</v>
      </c>
      <c r="J4" s="19">
        <v>52.486199999999997</v>
      </c>
      <c r="K4" s="19">
        <v>-1.8904000000000001</v>
      </c>
      <c r="L4" s="19"/>
      <c r="M4" s="19"/>
      <c r="N4" s="14" t="s">
        <v>182</v>
      </c>
      <c r="O4" s="20">
        <f>IF(OR(J4="",K4=""),"",2*6371*ASIN(MIN(1,SQRT(SIN(RADIANS((IF(L4="",Setup!$B$9,L4)-J4)/2))^2+COS(RADIANS(J4))*COS(RADIANS(IF(L4="",Setup!$B$9,L4)))*SIN(RADIANS((IF(M4="",Setup!$B$10,M4)-K4)/2))^2))))</f>
        <v>126.32513038767053</v>
      </c>
      <c r="P4" s="17">
        <v>1</v>
      </c>
      <c r="Q4" s="21">
        <f>IFERROR(IF(OR(O4="",P4=""),"",O4*IF(P4="",1,P4)*VLOOKUP(N4,Factors!$F$30:$H$39,3,FALSE)),"")</f>
        <v>31.581282596917632</v>
      </c>
      <c r="R4" s="21">
        <f t="shared" si="1"/>
        <v>47.581282596917632</v>
      </c>
      <c r="S4" t="s">
        <v>273</v>
      </c>
    </row>
    <row r="5" spans="1:19">
      <c r="A5" s="14"/>
      <c r="B5" s="16"/>
      <c r="C5" s="14"/>
      <c r="D5" s="14"/>
      <c r="E5" s="14"/>
      <c r="F5" s="17"/>
      <c r="G5" s="14"/>
      <c r="H5" s="18" t="str">
        <f>IFERROR(VLOOKUP(C5,Factors!$A$30:$D$49,4,FALSE),"")</f>
        <v/>
      </c>
      <c r="I5" s="18" t="str">
        <f t="shared" si="0"/>
        <v/>
      </c>
      <c r="J5" s="19"/>
      <c r="K5" s="19"/>
      <c r="L5" s="19"/>
      <c r="M5" s="19"/>
      <c r="N5" s="14"/>
      <c r="O5" s="20" t="str">
        <f>IF(OR(J5="",K5=""),"",2*6371*ASIN(MIN(1,SQRT(SIN(RADIANS((IF(L5="",Setup!$B$9,L5)-J5)/2))^2+COS(RADIANS(J5))*COS(RADIANS(IF(L5="",Setup!$B$9,L5)))*SIN(RADIANS((IF(M5="",Setup!$B$10,M5)-K5)/2))^2))))</f>
        <v/>
      </c>
      <c r="P5" s="17"/>
      <c r="Q5" s="21" t="str">
        <f>IFERROR(IF(OR(O5="",P5=""),"",O5*IF(P5="",1,P5)*VLOOKUP(N5,Factors!$F$30:$H$39,3,FALSE)),"")</f>
        <v/>
      </c>
      <c r="R5" s="21" t="str">
        <f t="shared" si="1"/>
        <v/>
      </c>
    </row>
    <row r="6" spans="1:19">
      <c r="A6" s="14"/>
      <c r="B6" s="16"/>
      <c r="C6" s="14"/>
      <c r="D6" s="14"/>
      <c r="E6" s="14"/>
      <c r="F6" s="17"/>
      <c r="G6" s="14"/>
      <c r="H6" s="18" t="str">
        <f>IFERROR(VLOOKUP(C6,Factors!$A$30:$D$49,4,FALSE),"")</f>
        <v/>
      </c>
      <c r="I6" s="18" t="str">
        <f t="shared" si="0"/>
        <v/>
      </c>
      <c r="J6" s="19"/>
      <c r="K6" s="19"/>
      <c r="L6" s="19"/>
      <c r="M6" s="19"/>
      <c r="N6" s="14"/>
      <c r="O6" s="20" t="str">
        <f>IF(OR(J6="",K6=""),"",2*6371*ASIN(MIN(1,SQRT(SIN(RADIANS((IF(L6="",Setup!$B$9,L6)-J6)/2))^2+COS(RADIANS(J6))*COS(RADIANS(IF(L6="",Setup!$B$9,L6)))*SIN(RADIANS((IF(M6="",Setup!$B$10,M6)-K6)/2))^2))))</f>
        <v/>
      </c>
      <c r="P6" s="17"/>
      <c r="Q6" s="21" t="str">
        <f>IFERROR(IF(OR(O6="",P6=""),"",O6*IF(P6="",1,P6)*VLOOKUP(N6,Factors!$F$30:$H$39,3,FALSE)),"")</f>
        <v/>
      </c>
      <c r="R6" s="21" t="str">
        <f t="shared" si="1"/>
        <v/>
      </c>
    </row>
    <row r="7" spans="1:19">
      <c r="A7" s="14"/>
      <c r="B7" s="16"/>
      <c r="C7" s="14"/>
      <c r="D7" s="14"/>
      <c r="E7" s="14"/>
      <c r="F7" s="17"/>
      <c r="G7" s="14"/>
      <c r="H7" s="18" t="str">
        <f>IFERROR(VLOOKUP(C7,Factors!$A$30:$D$49,4,FALSE),"")</f>
        <v/>
      </c>
      <c r="I7" s="18" t="str">
        <f t="shared" si="0"/>
        <v/>
      </c>
      <c r="J7" s="19"/>
      <c r="K7" s="19"/>
      <c r="L7" s="19"/>
      <c r="M7" s="19"/>
      <c r="N7" s="14"/>
      <c r="O7" s="20" t="str">
        <f>IF(OR(J7="",K7=""),"",2*6371*ASIN(MIN(1,SQRT(SIN(RADIANS((IF(L7="",Setup!$B$9,L7)-J7)/2))^2+COS(RADIANS(J7))*COS(RADIANS(IF(L7="",Setup!$B$9,L7)))*SIN(RADIANS((IF(M7="",Setup!$B$10,M7)-K7)/2))^2))))</f>
        <v/>
      </c>
      <c r="P7" s="17"/>
      <c r="Q7" s="21" t="str">
        <f>IFERROR(IF(OR(O7="",P7=""),"",O7*IF(P7="",1,P7)*VLOOKUP(N7,Factors!$F$30:$H$39,3,FALSE)),"")</f>
        <v/>
      </c>
      <c r="R7" s="21" t="str">
        <f t="shared" si="1"/>
        <v/>
      </c>
    </row>
    <row r="8" spans="1:19">
      <c r="A8" s="14"/>
      <c r="B8" s="16"/>
      <c r="C8" s="14"/>
      <c r="D8" s="14"/>
      <c r="E8" s="14"/>
      <c r="F8" s="17"/>
      <c r="G8" s="14"/>
      <c r="H8" s="18" t="str">
        <f>IFERROR(VLOOKUP(C8,Factors!$A$30:$D$49,4,FALSE),"")</f>
        <v/>
      </c>
      <c r="I8" s="18" t="str">
        <f t="shared" si="0"/>
        <v/>
      </c>
      <c r="J8" s="19"/>
      <c r="K8" s="19"/>
      <c r="L8" s="19"/>
      <c r="M8" s="19"/>
      <c r="N8" s="14"/>
      <c r="O8" s="20" t="str">
        <f>IF(OR(J8="",K8=""),"",2*6371*ASIN(MIN(1,SQRT(SIN(RADIANS((IF(L8="",Setup!$B$9,L8)-J8)/2))^2+COS(RADIANS(J8))*COS(RADIANS(IF(L8="",Setup!$B$9,L8)))*SIN(RADIANS((IF(M8="",Setup!$B$10,M8)-K8)/2))^2))))</f>
        <v/>
      </c>
      <c r="P8" s="17"/>
      <c r="Q8" s="21" t="str">
        <f>IFERROR(IF(OR(O8="",P8=""),"",O8*IF(P8="",1,P8)*VLOOKUP(N8,Factors!$F$30:$H$39,3,FALSE)),"")</f>
        <v/>
      </c>
      <c r="R8" s="21" t="str">
        <f t="shared" si="1"/>
        <v/>
      </c>
    </row>
    <row r="9" spans="1:19">
      <c r="A9" s="14"/>
      <c r="B9" s="16"/>
      <c r="C9" s="14"/>
      <c r="D9" s="14"/>
      <c r="E9" s="14"/>
      <c r="F9" s="17"/>
      <c r="G9" s="14"/>
      <c r="H9" s="18" t="str">
        <f>IFERROR(VLOOKUP(C9,Factors!$A$30:$D$49,4,FALSE),"")</f>
        <v/>
      </c>
      <c r="I9" s="18" t="str">
        <f t="shared" si="0"/>
        <v/>
      </c>
      <c r="J9" s="19"/>
      <c r="K9" s="19"/>
      <c r="L9" s="19"/>
      <c r="M9" s="19"/>
      <c r="N9" s="14"/>
      <c r="O9" s="20" t="str">
        <f>IF(OR(J9="",K9=""),"",2*6371*ASIN(MIN(1,SQRT(SIN(RADIANS((IF(L9="",Setup!$B$9,L9)-J9)/2))^2+COS(RADIANS(J9))*COS(RADIANS(IF(L9="",Setup!$B$9,L9)))*SIN(RADIANS((IF(M9="",Setup!$B$10,M9)-K9)/2))^2))))</f>
        <v/>
      </c>
      <c r="P9" s="17"/>
      <c r="Q9" s="21" t="str">
        <f>IFERROR(IF(OR(O9="",P9=""),"",O9*IF(P9="",1,P9)*VLOOKUP(N9,Factors!$F$30:$H$39,3,FALSE)),"")</f>
        <v/>
      </c>
      <c r="R9" s="21" t="str">
        <f t="shared" si="1"/>
        <v/>
      </c>
    </row>
    <row r="10" spans="1:19">
      <c r="A10" s="14"/>
      <c r="B10" s="16"/>
      <c r="C10" s="14"/>
      <c r="D10" s="14"/>
      <c r="E10" s="14"/>
      <c r="F10" s="17"/>
      <c r="G10" s="14"/>
      <c r="H10" s="18" t="str">
        <f>IFERROR(VLOOKUP(C10,Factors!$A$30:$D$49,4,FALSE),"")</f>
        <v/>
      </c>
      <c r="I10" s="18" t="str">
        <f t="shared" si="0"/>
        <v/>
      </c>
      <c r="J10" s="19"/>
      <c r="K10" s="19"/>
      <c r="L10" s="19"/>
      <c r="M10" s="19"/>
      <c r="N10" s="14"/>
      <c r="O10" s="20" t="str">
        <f>IF(OR(J10="",K10=""),"",2*6371*ASIN(MIN(1,SQRT(SIN(RADIANS((IF(L10="",Setup!$B$9,L10)-J10)/2))^2+COS(RADIANS(J10))*COS(RADIANS(IF(L10="",Setup!$B$9,L10)))*SIN(RADIANS((IF(M10="",Setup!$B$10,M10)-K10)/2))^2))))</f>
        <v/>
      </c>
      <c r="P10" s="17"/>
      <c r="Q10" s="21" t="str">
        <f>IFERROR(IF(OR(O10="",P10=""),"",O10*IF(P10="",1,P10)*VLOOKUP(N10,Factors!$F$30:$H$39,3,FALSE)),"")</f>
        <v/>
      </c>
      <c r="R10" s="21" t="str">
        <f t="shared" si="1"/>
        <v/>
      </c>
    </row>
    <row r="11" spans="1:19">
      <c r="A11" s="14"/>
      <c r="B11" s="16"/>
      <c r="C11" s="14"/>
      <c r="D11" s="14"/>
      <c r="E11" s="14"/>
      <c r="F11" s="17"/>
      <c r="G11" s="14"/>
      <c r="H11" s="18" t="str">
        <f>IFERROR(VLOOKUP(C11,Factors!$A$30:$D$49,4,FALSE),"")</f>
        <v/>
      </c>
      <c r="I11" s="18" t="str">
        <f t="shared" si="0"/>
        <v/>
      </c>
      <c r="J11" s="19"/>
      <c r="K11" s="19"/>
      <c r="L11" s="19"/>
      <c r="M11" s="19"/>
      <c r="N11" s="14"/>
      <c r="O11" s="20" t="str">
        <f>IF(OR(J11="",K11=""),"",2*6371*ASIN(MIN(1,SQRT(SIN(RADIANS((IF(L11="",Setup!$B$9,L11)-J11)/2))^2+COS(RADIANS(J11))*COS(RADIANS(IF(L11="",Setup!$B$9,L11)))*SIN(RADIANS((IF(M11="",Setup!$B$10,M11)-K11)/2))^2))))</f>
        <v/>
      </c>
      <c r="P11" s="17"/>
      <c r="Q11" s="21" t="str">
        <f>IFERROR(IF(OR(O11="",P11=""),"",O11*IF(P11="",1,P11)*VLOOKUP(N11,Factors!$F$30:$H$39,3,FALSE)),"")</f>
        <v/>
      </c>
      <c r="R11" s="21" t="str">
        <f t="shared" si="1"/>
        <v/>
      </c>
    </row>
    <row r="12" spans="1:19">
      <c r="A12" s="14"/>
      <c r="B12" s="16"/>
      <c r="C12" s="14"/>
      <c r="D12" s="14"/>
      <c r="E12" s="14"/>
      <c r="F12" s="17"/>
      <c r="G12" s="14"/>
      <c r="H12" s="18" t="str">
        <f>IFERROR(VLOOKUP(C12,Factors!$A$30:$D$49,4,FALSE),"")</f>
        <v/>
      </c>
      <c r="I12" s="18" t="str">
        <f t="shared" si="0"/>
        <v/>
      </c>
      <c r="J12" s="19"/>
      <c r="K12" s="19"/>
      <c r="L12" s="19"/>
      <c r="M12" s="19"/>
      <c r="N12" s="14"/>
      <c r="O12" s="20" t="str">
        <f>IF(OR(J12="",K12=""),"",2*6371*ASIN(MIN(1,SQRT(SIN(RADIANS((IF(L12="",Setup!$B$9,L12)-J12)/2))^2+COS(RADIANS(J12))*COS(RADIANS(IF(L12="",Setup!$B$9,L12)))*SIN(RADIANS((IF(M12="",Setup!$B$10,M12)-K12)/2))^2))))</f>
        <v/>
      </c>
      <c r="P12" s="17"/>
      <c r="Q12" s="21" t="str">
        <f>IFERROR(IF(OR(O12="",P12=""),"",O12*IF(P12="",1,P12)*VLOOKUP(N12,Factors!$F$30:$H$39,3,FALSE)),"")</f>
        <v/>
      </c>
      <c r="R12" s="21" t="str">
        <f t="shared" si="1"/>
        <v/>
      </c>
    </row>
    <row r="13" spans="1:19">
      <c r="A13" s="14"/>
      <c r="B13" s="16"/>
      <c r="C13" s="14"/>
      <c r="D13" s="14"/>
      <c r="E13" s="14"/>
      <c r="F13" s="17"/>
      <c r="G13" s="14"/>
      <c r="H13" s="18" t="str">
        <f>IFERROR(VLOOKUP(C13,Factors!$A$30:$D$49,4,FALSE),"")</f>
        <v/>
      </c>
      <c r="I13" s="18" t="str">
        <f t="shared" si="0"/>
        <v/>
      </c>
      <c r="J13" s="19"/>
      <c r="K13" s="19"/>
      <c r="L13" s="19"/>
      <c r="M13" s="19"/>
      <c r="N13" s="14"/>
      <c r="O13" s="20" t="str">
        <f>IF(OR(J13="",K13=""),"",2*6371*ASIN(MIN(1,SQRT(SIN(RADIANS((IF(L13="",Setup!$B$9,L13)-J13)/2))^2+COS(RADIANS(J13))*COS(RADIANS(IF(L13="",Setup!$B$9,L13)))*SIN(RADIANS((IF(M13="",Setup!$B$10,M13)-K13)/2))^2))))</f>
        <v/>
      </c>
      <c r="P13" s="17"/>
      <c r="Q13" s="21" t="str">
        <f>IFERROR(IF(OR(O13="",P13=""),"",O13*IF(P13="",1,P13)*VLOOKUP(N13,Factors!$F$30:$H$39,3,FALSE)),"")</f>
        <v/>
      </c>
      <c r="R13" s="21" t="str">
        <f t="shared" si="1"/>
        <v/>
      </c>
    </row>
    <row r="14" spans="1:19">
      <c r="A14" s="14"/>
      <c r="B14" s="16"/>
      <c r="C14" s="14"/>
      <c r="D14" s="14"/>
      <c r="E14" s="14"/>
      <c r="F14" s="17"/>
      <c r="G14" s="14"/>
      <c r="H14" s="18" t="str">
        <f>IFERROR(VLOOKUP(C14,Factors!$A$30:$D$49,4,FALSE),"")</f>
        <v/>
      </c>
      <c r="I14" s="18" t="str">
        <f t="shared" si="0"/>
        <v/>
      </c>
      <c r="J14" s="19"/>
      <c r="K14" s="19"/>
      <c r="L14" s="19"/>
      <c r="M14" s="19"/>
      <c r="N14" s="14"/>
      <c r="O14" s="20" t="str">
        <f>IF(OR(J14="",K14=""),"",2*6371*ASIN(MIN(1,SQRT(SIN(RADIANS((IF(L14="",Setup!$B$9,L14)-J14)/2))^2+COS(RADIANS(J14))*COS(RADIANS(IF(L14="",Setup!$B$9,L14)))*SIN(RADIANS((IF(M14="",Setup!$B$10,M14)-K14)/2))^2))))</f>
        <v/>
      </c>
      <c r="P14" s="17"/>
      <c r="Q14" s="21" t="str">
        <f>IFERROR(IF(OR(O14="",P14=""),"",O14*IF(P14="",1,P14)*VLOOKUP(N14,Factors!$F$30:$H$39,3,FALSE)),"")</f>
        <v/>
      </c>
      <c r="R14" s="21" t="str">
        <f t="shared" si="1"/>
        <v/>
      </c>
    </row>
    <row r="15" spans="1:19">
      <c r="A15" s="14"/>
      <c r="B15" s="16"/>
      <c r="C15" s="14"/>
      <c r="D15" s="14"/>
      <c r="E15" s="14"/>
      <c r="F15" s="17"/>
      <c r="G15" s="14"/>
      <c r="H15" s="18" t="str">
        <f>IFERROR(VLOOKUP(C15,Factors!$A$30:$D$49,4,FALSE),"")</f>
        <v/>
      </c>
      <c r="I15" s="18" t="str">
        <f t="shared" si="0"/>
        <v/>
      </c>
      <c r="J15" s="19"/>
      <c r="K15" s="19"/>
      <c r="L15" s="19"/>
      <c r="M15" s="19"/>
      <c r="N15" s="14"/>
      <c r="O15" s="20" t="str">
        <f>IF(OR(J15="",K15=""),"",2*6371*ASIN(MIN(1,SQRT(SIN(RADIANS((IF(L15="",Setup!$B$9,L15)-J15)/2))^2+COS(RADIANS(J15))*COS(RADIANS(IF(L15="",Setup!$B$9,L15)))*SIN(RADIANS((IF(M15="",Setup!$B$10,M15)-K15)/2))^2))))</f>
        <v/>
      </c>
      <c r="P15" s="17"/>
      <c r="Q15" s="21" t="str">
        <f>IFERROR(IF(OR(O15="",P15=""),"",O15*IF(P15="",1,P15)*VLOOKUP(N15,Factors!$F$30:$H$39,3,FALSE)),"")</f>
        <v/>
      </c>
      <c r="R15" s="21" t="str">
        <f t="shared" si="1"/>
        <v/>
      </c>
    </row>
    <row r="16" spans="1:19">
      <c r="A16" s="14"/>
      <c r="B16" s="16"/>
      <c r="C16" s="14"/>
      <c r="D16" s="14"/>
      <c r="E16" s="14"/>
      <c r="F16" s="17"/>
      <c r="G16" s="14"/>
      <c r="H16" s="18" t="str">
        <f>IFERROR(VLOOKUP(C16,Factors!$A$30:$D$49,4,FALSE),"")</f>
        <v/>
      </c>
      <c r="I16" s="18" t="str">
        <f t="shared" si="0"/>
        <v/>
      </c>
      <c r="J16" s="19"/>
      <c r="K16" s="19"/>
      <c r="L16" s="19"/>
      <c r="M16" s="19"/>
      <c r="N16" s="14"/>
      <c r="O16" s="20" t="str">
        <f>IF(OR(J16="",K16=""),"",2*6371*ASIN(MIN(1,SQRT(SIN(RADIANS((IF(L16="",Setup!$B$9,L16)-J16)/2))^2+COS(RADIANS(J16))*COS(RADIANS(IF(L16="",Setup!$B$9,L16)))*SIN(RADIANS((IF(M16="",Setup!$B$10,M16)-K16)/2))^2))))</f>
        <v/>
      </c>
      <c r="P16" s="17"/>
      <c r="Q16" s="21" t="str">
        <f>IFERROR(IF(OR(O16="",P16=""),"",O16*IF(P16="",1,P16)*VLOOKUP(N16,Factors!$F$30:$H$39,3,FALSE)),"")</f>
        <v/>
      </c>
      <c r="R16" s="21" t="str">
        <f t="shared" si="1"/>
        <v/>
      </c>
    </row>
    <row r="17" spans="1:18">
      <c r="A17" s="14"/>
      <c r="B17" s="16"/>
      <c r="C17" s="14"/>
      <c r="D17" s="14"/>
      <c r="E17" s="14"/>
      <c r="F17" s="17"/>
      <c r="G17" s="14"/>
      <c r="H17" s="18" t="str">
        <f>IFERROR(VLOOKUP(C17,Factors!$A$30:$D$49,4,FALSE),"")</f>
        <v/>
      </c>
      <c r="I17" s="18" t="str">
        <f t="shared" si="0"/>
        <v/>
      </c>
      <c r="J17" s="19"/>
      <c r="K17" s="19"/>
      <c r="L17" s="19"/>
      <c r="M17" s="19"/>
      <c r="N17" s="14"/>
      <c r="O17" s="20" t="str">
        <f>IF(OR(J17="",K17=""),"",2*6371*ASIN(MIN(1,SQRT(SIN(RADIANS((IF(L17="",Setup!$B$9,L17)-J17)/2))^2+COS(RADIANS(J17))*COS(RADIANS(IF(L17="",Setup!$B$9,L17)))*SIN(RADIANS((IF(M17="",Setup!$B$10,M17)-K17)/2))^2))))</f>
        <v/>
      </c>
      <c r="P17" s="17"/>
      <c r="Q17" s="21" t="str">
        <f>IFERROR(IF(OR(O17="",P17=""),"",O17*IF(P17="",1,P17)*VLOOKUP(N17,Factors!$F$30:$H$39,3,FALSE)),"")</f>
        <v/>
      </c>
      <c r="R17" s="21" t="str">
        <f t="shared" si="1"/>
        <v/>
      </c>
    </row>
    <row r="18" spans="1:18">
      <c r="A18" s="14"/>
      <c r="B18" s="16"/>
      <c r="C18" s="14"/>
      <c r="D18" s="14"/>
      <c r="E18" s="14"/>
      <c r="F18" s="17"/>
      <c r="G18" s="14"/>
      <c r="H18" s="18" t="str">
        <f>IFERROR(VLOOKUP(C18,Factors!$A$30:$D$49,4,FALSE),"")</f>
        <v/>
      </c>
      <c r="I18" s="18" t="str">
        <f t="shared" si="0"/>
        <v/>
      </c>
      <c r="J18" s="19"/>
      <c r="K18" s="19"/>
      <c r="L18" s="19"/>
      <c r="M18" s="19"/>
      <c r="N18" s="14"/>
      <c r="O18" s="20" t="str">
        <f>IF(OR(J18="",K18=""),"",2*6371*ASIN(MIN(1,SQRT(SIN(RADIANS((IF(L18="",Setup!$B$9,L18)-J18)/2))^2+COS(RADIANS(J18))*COS(RADIANS(IF(L18="",Setup!$B$9,L18)))*SIN(RADIANS((IF(M18="",Setup!$B$10,M18)-K18)/2))^2))))</f>
        <v/>
      </c>
      <c r="P18" s="17"/>
      <c r="Q18" s="21" t="str">
        <f>IFERROR(IF(OR(O18="",P18=""),"",O18*IF(P18="",1,P18)*VLOOKUP(N18,Factors!$F$30:$H$39,3,FALSE)),"")</f>
        <v/>
      </c>
      <c r="R18" s="21" t="str">
        <f t="shared" si="1"/>
        <v/>
      </c>
    </row>
    <row r="19" spans="1:18">
      <c r="A19" s="14"/>
      <c r="B19" s="16"/>
      <c r="C19" s="14"/>
      <c r="D19" s="14"/>
      <c r="E19" s="14"/>
      <c r="F19" s="17"/>
      <c r="G19" s="14"/>
      <c r="H19" s="18" t="str">
        <f>IFERROR(VLOOKUP(C19,Factors!$A$30:$D$49,4,FALSE),"")</f>
        <v/>
      </c>
      <c r="I19" s="18" t="str">
        <f t="shared" si="0"/>
        <v/>
      </c>
      <c r="J19" s="19"/>
      <c r="K19" s="19"/>
      <c r="L19" s="19"/>
      <c r="M19" s="19"/>
      <c r="N19" s="14"/>
      <c r="O19" s="20" t="str">
        <f>IF(OR(J19="",K19=""),"",2*6371*ASIN(MIN(1,SQRT(SIN(RADIANS((IF(L19="",Setup!$B$9,L19)-J19)/2))^2+COS(RADIANS(J19))*COS(RADIANS(IF(L19="",Setup!$B$9,L19)))*SIN(RADIANS((IF(M19="",Setup!$B$10,M19)-K19)/2))^2))))</f>
        <v/>
      </c>
      <c r="P19" s="17"/>
      <c r="Q19" s="21" t="str">
        <f>IFERROR(IF(OR(O19="",P19=""),"",O19*IF(P19="",1,P19)*VLOOKUP(N19,Factors!$F$30:$H$39,3,FALSE)),"")</f>
        <v/>
      </c>
      <c r="R19" s="21" t="str">
        <f t="shared" si="1"/>
        <v/>
      </c>
    </row>
    <row r="20" spans="1:18">
      <c r="A20" s="14"/>
      <c r="B20" s="16"/>
      <c r="C20" s="14"/>
      <c r="D20" s="14"/>
      <c r="E20" s="14"/>
      <c r="F20" s="17"/>
      <c r="G20" s="14"/>
      <c r="H20" s="18" t="str">
        <f>IFERROR(VLOOKUP(C20,Factors!$A$30:$D$49,4,FALSE),"")</f>
        <v/>
      </c>
      <c r="I20" s="18" t="str">
        <f t="shared" si="0"/>
        <v/>
      </c>
      <c r="J20" s="19"/>
      <c r="K20" s="19"/>
      <c r="L20" s="19"/>
      <c r="M20" s="19"/>
      <c r="N20" s="14"/>
      <c r="O20" s="20" t="str">
        <f>IF(OR(J20="",K20=""),"",2*6371*ASIN(MIN(1,SQRT(SIN(RADIANS((IF(L20="",Setup!$B$9,L20)-J20)/2))^2+COS(RADIANS(J20))*COS(RADIANS(IF(L20="",Setup!$B$9,L20)))*SIN(RADIANS((IF(M20="",Setup!$B$10,M20)-K20)/2))^2))))</f>
        <v/>
      </c>
      <c r="P20" s="17"/>
      <c r="Q20" s="21" t="str">
        <f>IFERROR(IF(OR(O20="",P20=""),"",O20*IF(P20="",1,P20)*VLOOKUP(N20,Factors!$F$30:$H$39,3,FALSE)),"")</f>
        <v/>
      </c>
      <c r="R20" s="21" t="str">
        <f t="shared" si="1"/>
        <v/>
      </c>
    </row>
    <row r="21" spans="1:18">
      <c r="A21" s="14"/>
      <c r="B21" s="16"/>
      <c r="C21" s="14"/>
      <c r="D21" s="14"/>
      <c r="E21" s="14"/>
      <c r="F21" s="17"/>
      <c r="G21" s="14"/>
      <c r="H21" s="18" t="str">
        <f>IFERROR(VLOOKUP(C21,Factors!$A$30:$D$49,4,FALSE),"")</f>
        <v/>
      </c>
      <c r="I21" s="18" t="str">
        <f t="shared" si="0"/>
        <v/>
      </c>
      <c r="J21" s="19"/>
      <c r="K21" s="19"/>
      <c r="L21" s="19"/>
      <c r="M21" s="19"/>
      <c r="N21" s="14"/>
      <c r="O21" s="20" t="str">
        <f>IF(OR(J21="",K21=""),"",2*6371*ASIN(MIN(1,SQRT(SIN(RADIANS((IF(L21="",Setup!$B$9,L21)-J21)/2))^2+COS(RADIANS(J21))*COS(RADIANS(IF(L21="",Setup!$B$9,L21)))*SIN(RADIANS((IF(M21="",Setup!$B$10,M21)-K21)/2))^2))))</f>
        <v/>
      </c>
      <c r="P21" s="17"/>
      <c r="Q21" s="21" t="str">
        <f>IFERROR(IF(OR(O21="",P21=""),"",O21*IF(P21="",1,P21)*VLOOKUP(N21,Factors!$F$30:$H$39,3,FALSE)),"")</f>
        <v/>
      </c>
      <c r="R21" s="21" t="str">
        <f t="shared" si="1"/>
        <v/>
      </c>
    </row>
    <row r="22" spans="1:18">
      <c r="A22" s="14"/>
      <c r="B22" s="16"/>
      <c r="C22" s="14"/>
      <c r="D22" s="14"/>
      <c r="E22" s="14"/>
      <c r="F22" s="17"/>
      <c r="G22" s="14"/>
      <c r="H22" s="18" t="str">
        <f>IFERROR(VLOOKUP(C22,Factors!$A$30:$D$49,4,FALSE),"")</f>
        <v/>
      </c>
      <c r="I22" s="18" t="str">
        <f t="shared" si="0"/>
        <v/>
      </c>
      <c r="J22" s="19"/>
      <c r="K22" s="19"/>
      <c r="L22" s="19"/>
      <c r="M22" s="19"/>
      <c r="N22" s="14"/>
      <c r="O22" s="20" t="str">
        <f>IF(OR(J22="",K22=""),"",2*6371*ASIN(MIN(1,SQRT(SIN(RADIANS((IF(L22="",Setup!$B$9,L22)-J22)/2))^2+COS(RADIANS(J22))*COS(RADIANS(IF(L22="",Setup!$B$9,L22)))*SIN(RADIANS((IF(M22="",Setup!$B$10,M22)-K22)/2))^2))))</f>
        <v/>
      </c>
      <c r="P22" s="17"/>
      <c r="Q22" s="21" t="str">
        <f>IFERROR(IF(OR(O22="",P22=""),"",O22*IF(P22="",1,P22)*VLOOKUP(N22,Factors!$F$30:$H$39,3,FALSE)),"")</f>
        <v/>
      </c>
      <c r="R22" s="21" t="str">
        <f t="shared" si="1"/>
        <v/>
      </c>
    </row>
    <row r="23" spans="1:18">
      <c r="A23" s="14"/>
      <c r="B23" s="16"/>
      <c r="C23" s="14"/>
      <c r="D23" s="14"/>
      <c r="E23" s="14"/>
      <c r="F23" s="17"/>
      <c r="G23" s="14"/>
      <c r="H23" s="18" t="str">
        <f>IFERROR(VLOOKUP(C23,Factors!$A$30:$D$49,4,FALSE),"")</f>
        <v/>
      </c>
      <c r="I23" s="18" t="str">
        <f t="shared" si="0"/>
        <v/>
      </c>
      <c r="J23" s="19"/>
      <c r="K23" s="19"/>
      <c r="L23" s="19"/>
      <c r="M23" s="19"/>
      <c r="N23" s="14"/>
      <c r="O23" s="20" t="str">
        <f>IF(OR(J23="",K23=""),"",2*6371*ASIN(MIN(1,SQRT(SIN(RADIANS((IF(L23="",Setup!$B$9,L23)-J23)/2))^2+COS(RADIANS(J23))*COS(RADIANS(IF(L23="",Setup!$B$9,L23)))*SIN(RADIANS((IF(M23="",Setup!$B$10,M23)-K23)/2))^2))))</f>
        <v/>
      </c>
      <c r="P23" s="17"/>
      <c r="Q23" s="21" t="str">
        <f>IFERROR(IF(OR(O23="",P23=""),"",O23*IF(P23="",1,P23)*VLOOKUP(N23,Factors!$F$30:$H$39,3,FALSE)),"")</f>
        <v/>
      </c>
      <c r="R23" s="21" t="str">
        <f t="shared" si="1"/>
        <v/>
      </c>
    </row>
    <row r="24" spans="1:18">
      <c r="A24" s="14"/>
      <c r="B24" s="16"/>
      <c r="C24" s="14"/>
      <c r="D24" s="14"/>
      <c r="E24" s="14"/>
      <c r="F24" s="17"/>
      <c r="G24" s="14"/>
      <c r="H24" s="18" t="str">
        <f>IFERROR(VLOOKUP(C24,Factors!$A$30:$D$49,4,FALSE),"")</f>
        <v/>
      </c>
      <c r="I24" s="18" t="str">
        <f t="shared" si="0"/>
        <v/>
      </c>
      <c r="J24" s="19"/>
      <c r="K24" s="19"/>
      <c r="L24" s="19"/>
      <c r="M24" s="19"/>
      <c r="N24" s="14"/>
      <c r="O24" s="20" t="str">
        <f>IF(OR(J24="",K24=""),"",2*6371*ASIN(MIN(1,SQRT(SIN(RADIANS((IF(L24="",Setup!$B$9,L24)-J24)/2))^2+COS(RADIANS(J24))*COS(RADIANS(IF(L24="",Setup!$B$9,L24)))*SIN(RADIANS((IF(M24="",Setup!$B$10,M24)-K24)/2))^2))))</f>
        <v/>
      </c>
      <c r="P24" s="17"/>
      <c r="Q24" s="21" t="str">
        <f>IFERROR(IF(OR(O24="",P24=""),"",O24*IF(P24="",1,P24)*VLOOKUP(N24,Factors!$F$30:$H$39,3,FALSE)),"")</f>
        <v/>
      </c>
      <c r="R24" s="21" t="str">
        <f t="shared" si="1"/>
        <v/>
      </c>
    </row>
    <row r="25" spans="1:18">
      <c r="A25" s="14"/>
      <c r="B25" s="16"/>
      <c r="C25" s="14"/>
      <c r="D25" s="14"/>
      <c r="E25" s="14"/>
      <c r="F25" s="17"/>
      <c r="G25" s="14"/>
      <c r="H25" s="18" t="str">
        <f>IFERROR(VLOOKUP(C25,Factors!$A$30:$D$49,4,FALSE),"")</f>
        <v/>
      </c>
      <c r="I25" s="18" t="str">
        <f t="shared" si="0"/>
        <v/>
      </c>
      <c r="J25" s="19"/>
      <c r="K25" s="19"/>
      <c r="L25" s="19"/>
      <c r="M25" s="19"/>
      <c r="N25" s="14"/>
      <c r="O25" s="20" t="str">
        <f>IF(OR(J25="",K25=""),"",2*6371*ASIN(MIN(1,SQRT(SIN(RADIANS((IF(L25="",Setup!$B$9,L25)-J25)/2))^2+COS(RADIANS(J25))*COS(RADIANS(IF(L25="",Setup!$B$9,L25)))*SIN(RADIANS((IF(M25="",Setup!$B$10,M25)-K25)/2))^2))))</f>
        <v/>
      </c>
      <c r="P25" s="17"/>
      <c r="Q25" s="21" t="str">
        <f>IFERROR(IF(OR(O25="",P25=""),"",O25*IF(P25="",1,P25)*VLOOKUP(N25,Factors!$F$30:$H$39,3,FALSE)),"")</f>
        <v/>
      </c>
      <c r="R25" s="21" t="str">
        <f t="shared" si="1"/>
        <v/>
      </c>
    </row>
    <row r="26" spans="1:18">
      <c r="A26" s="14"/>
      <c r="B26" s="16"/>
      <c r="C26" s="14"/>
      <c r="D26" s="14"/>
      <c r="E26" s="14"/>
      <c r="F26" s="17"/>
      <c r="G26" s="14"/>
      <c r="H26" s="18" t="str">
        <f>IFERROR(VLOOKUP(C26,Factors!$A$30:$D$49,4,FALSE),"")</f>
        <v/>
      </c>
      <c r="I26" s="18" t="str">
        <f t="shared" si="0"/>
        <v/>
      </c>
      <c r="J26" s="19"/>
      <c r="K26" s="19"/>
      <c r="L26" s="19"/>
      <c r="M26" s="19"/>
      <c r="N26" s="14"/>
      <c r="O26" s="20" t="str">
        <f>IF(OR(J26="",K26=""),"",2*6371*ASIN(MIN(1,SQRT(SIN(RADIANS((IF(L26="",Setup!$B$9,L26)-J26)/2))^2+COS(RADIANS(J26))*COS(RADIANS(IF(L26="",Setup!$B$9,L26)))*SIN(RADIANS((IF(M26="",Setup!$B$10,M26)-K26)/2))^2))))</f>
        <v/>
      </c>
      <c r="P26" s="17"/>
      <c r="Q26" s="21" t="str">
        <f>IFERROR(IF(OR(O26="",P26=""),"",O26*IF(P26="",1,P26)*VLOOKUP(N26,Factors!$F$30:$H$39,3,FALSE)),"")</f>
        <v/>
      </c>
      <c r="R26" s="21" t="str">
        <f t="shared" si="1"/>
        <v/>
      </c>
    </row>
    <row r="27" spans="1:18">
      <c r="A27" s="14"/>
      <c r="B27" s="16"/>
      <c r="C27" s="14"/>
      <c r="D27" s="14"/>
      <c r="E27" s="14"/>
      <c r="F27" s="17"/>
      <c r="G27" s="14"/>
      <c r="H27" s="18" t="str">
        <f>IFERROR(VLOOKUP(C27,Factors!$A$30:$D$49,4,FALSE),"")</f>
        <v/>
      </c>
      <c r="I27" s="18" t="str">
        <f t="shared" si="0"/>
        <v/>
      </c>
      <c r="J27" s="19"/>
      <c r="K27" s="19"/>
      <c r="L27" s="19"/>
      <c r="M27" s="19"/>
      <c r="N27" s="14"/>
      <c r="O27" s="20" t="str">
        <f>IF(OR(J27="",K27=""),"",2*6371*ASIN(MIN(1,SQRT(SIN(RADIANS((IF(L27="",Setup!$B$9,L27)-J27)/2))^2+COS(RADIANS(J27))*COS(RADIANS(IF(L27="",Setup!$B$9,L27)))*SIN(RADIANS((IF(M27="",Setup!$B$10,M27)-K27)/2))^2))))</f>
        <v/>
      </c>
      <c r="P27" s="17"/>
      <c r="Q27" s="21" t="str">
        <f>IFERROR(IF(OR(O27="",P27=""),"",O27*IF(P27="",1,P27)*VLOOKUP(N27,Factors!$F$30:$H$39,3,FALSE)),"")</f>
        <v/>
      </c>
      <c r="R27" s="21" t="str">
        <f t="shared" si="1"/>
        <v/>
      </c>
    </row>
    <row r="28" spans="1:18">
      <c r="A28" s="14"/>
      <c r="B28" s="16"/>
      <c r="C28" s="14"/>
      <c r="D28" s="14"/>
      <c r="E28" s="14"/>
      <c r="F28" s="17"/>
      <c r="G28" s="14"/>
      <c r="H28" s="18" t="str">
        <f>IFERROR(VLOOKUP(C28,Factors!$A$30:$D$49,4,FALSE),"")</f>
        <v/>
      </c>
      <c r="I28" s="18" t="str">
        <f t="shared" si="0"/>
        <v/>
      </c>
      <c r="J28" s="19"/>
      <c r="K28" s="19"/>
      <c r="L28" s="19"/>
      <c r="M28" s="19"/>
      <c r="N28" s="14"/>
      <c r="O28" s="20" t="str">
        <f>IF(OR(J28="",K28=""),"",2*6371*ASIN(MIN(1,SQRT(SIN(RADIANS((IF(L28="",Setup!$B$9,L28)-J28)/2))^2+COS(RADIANS(J28))*COS(RADIANS(IF(L28="",Setup!$B$9,L28)))*SIN(RADIANS((IF(M28="",Setup!$B$10,M28)-K28)/2))^2))))</f>
        <v/>
      </c>
      <c r="P28" s="17"/>
      <c r="Q28" s="21" t="str">
        <f>IFERROR(IF(OR(O28="",P28=""),"",O28*IF(P28="",1,P28)*VLOOKUP(N28,Factors!$F$30:$H$39,3,FALSE)),"")</f>
        <v/>
      </c>
      <c r="R28" s="21" t="str">
        <f t="shared" si="1"/>
        <v/>
      </c>
    </row>
    <row r="29" spans="1:18">
      <c r="A29" s="14"/>
      <c r="B29" s="16"/>
      <c r="C29" s="14"/>
      <c r="D29" s="14"/>
      <c r="E29" s="14"/>
      <c r="F29" s="17"/>
      <c r="G29" s="14"/>
      <c r="H29" s="18" t="str">
        <f>IFERROR(VLOOKUP(C29,Factors!$A$30:$D$49,4,FALSE),"")</f>
        <v/>
      </c>
      <c r="I29" s="18" t="str">
        <f t="shared" si="0"/>
        <v/>
      </c>
      <c r="J29" s="19"/>
      <c r="K29" s="19"/>
      <c r="L29" s="19"/>
      <c r="M29" s="19"/>
      <c r="N29" s="14"/>
      <c r="O29" s="20" t="str">
        <f>IF(OR(J29="",K29=""),"",2*6371*ASIN(MIN(1,SQRT(SIN(RADIANS((IF(L29="",Setup!$B$9,L29)-J29)/2))^2+COS(RADIANS(J29))*COS(RADIANS(IF(L29="",Setup!$B$9,L29)))*SIN(RADIANS((IF(M29="",Setup!$B$10,M29)-K29)/2))^2))))</f>
        <v/>
      </c>
      <c r="P29" s="17"/>
      <c r="Q29" s="21" t="str">
        <f>IFERROR(IF(OR(O29="",P29=""),"",O29*IF(P29="",1,P29)*VLOOKUP(N29,Factors!$F$30:$H$39,3,FALSE)),"")</f>
        <v/>
      </c>
      <c r="R29" s="21" t="str">
        <f t="shared" si="1"/>
        <v/>
      </c>
    </row>
    <row r="30" spans="1:18">
      <c r="A30" s="14"/>
      <c r="B30" s="16"/>
      <c r="C30" s="14"/>
      <c r="D30" s="14"/>
      <c r="E30" s="14"/>
      <c r="F30" s="17"/>
      <c r="G30" s="14"/>
      <c r="H30" s="18" t="str">
        <f>IFERROR(VLOOKUP(C30,Factors!$A$30:$D$49,4,FALSE),"")</f>
        <v/>
      </c>
      <c r="I30" s="18" t="str">
        <f t="shared" si="0"/>
        <v/>
      </c>
      <c r="J30" s="19"/>
      <c r="K30" s="19"/>
      <c r="L30" s="19"/>
      <c r="M30" s="19"/>
      <c r="N30" s="14"/>
      <c r="O30" s="20" t="str">
        <f>IF(OR(J30="",K30=""),"",2*6371*ASIN(MIN(1,SQRT(SIN(RADIANS((IF(L30="",Setup!$B$9,L30)-J30)/2))^2+COS(RADIANS(J30))*COS(RADIANS(IF(L30="",Setup!$B$9,L30)))*SIN(RADIANS((IF(M30="",Setup!$B$10,M30)-K30)/2))^2))))</f>
        <v/>
      </c>
      <c r="P30" s="17"/>
      <c r="Q30" s="21" t="str">
        <f>IFERROR(IF(OR(O30="",P30=""),"",O30*IF(P30="",1,P30)*VLOOKUP(N30,Factors!$F$30:$H$39,3,FALSE)),"")</f>
        <v/>
      </c>
      <c r="R30" s="21" t="str">
        <f t="shared" si="1"/>
        <v/>
      </c>
    </row>
    <row r="31" spans="1:18">
      <c r="A31" s="14"/>
      <c r="B31" s="16"/>
      <c r="C31" s="14"/>
      <c r="D31" s="14"/>
      <c r="E31" s="14"/>
      <c r="F31" s="17"/>
      <c r="G31" s="14"/>
      <c r="H31" s="18" t="str">
        <f>IFERROR(VLOOKUP(C31,Factors!$A$30:$D$49,4,FALSE),"")</f>
        <v/>
      </c>
      <c r="I31" s="18" t="str">
        <f t="shared" si="0"/>
        <v/>
      </c>
      <c r="J31" s="19"/>
      <c r="K31" s="19"/>
      <c r="L31" s="19"/>
      <c r="M31" s="19"/>
      <c r="N31" s="14"/>
      <c r="O31" s="20" t="str">
        <f>IF(OR(J31="",K31=""),"",2*6371*ASIN(MIN(1,SQRT(SIN(RADIANS((IF(L31="",Setup!$B$9,L31)-J31)/2))^2+COS(RADIANS(J31))*COS(RADIANS(IF(L31="",Setup!$B$9,L31)))*SIN(RADIANS((IF(M31="",Setup!$B$10,M31)-K31)/2))^2))))</f>
        <v/>
      </c>
      <c r="P31" s="17"/>
      <c r="Q31" s="21" t="str">
        <f>IFERROR(IF(OR(O31="",P31=""),"",O31*IF(P31="",1,P31)*VLOOKUP(N31,Factors!$F$30:$H$39,3,FALSE)),"")</f>
        <v/>
      </c>
      <c r="R31" s="21" t="str">
        <f t="shared" si="1"/>
        <v/>
      </c>
    </row>
    <row r="32" spans="1:18">
      <c r="A32" s="14"/>
      <c r="B32" s="16"/>
      <c r="C32" s="14"/>
      <c r="D32" s="14"/>
      <c r="E32" s="14"/>
      <c r="F32" s="17"/>
      <c r="G32" s="14"/>
      <c r="H32" s="18" t="str">
        <f>IFERROR(VLOOKUP(C32,Factors!$A$30:$D$49,4,FALSE),"")</f>
        <v/>
      </c>
      <c r="I32" s="18" t="str">
        <f t="shared" si="0"/>
        <v/>
      </c>
      <c r="J32" s="19"/>
      <c r="K32" s="19"/>
      <c r="L32" s="19"/>
      <c r="M32" s="19"/>
      <c r="N32" s="14"/>
      <c r="O32" s="20" t="str">
        <f>IF(OR(J32="",K32=""),"",2*6371*ASIN(MIN(1,SQRT(SIN(RADIANS((IF(L32="",Setup!$B$9,L32)-J32)/2))^2+COS(RADIANS(J32))*COS(RADIANS(IF(L32="",Setup!$B$9,L32)))*SIN(RADIANS((IF(M32="",Setup!$B$10,M32)-K32)/2))^2))))</f>
        <v/>
      </c>
      <c r="P32" s="17"/>
      <c r="Q32" s="21" t="str">
        <f>IFERROR(IF(OR(O32="",P32=""),"",O32*IF(P32="",1,P32)*VLOOKUP(N32,Factors!$F$30:$H$39,3,FALSE)),"")</f>
        <v/>
      </c>
      <c r="R32" s="21" t="str">
        <f t="shared" si="1"/>
        <v/>
      </c>
    </row>
    <row r="33" spans="1:18">
      <c r="A33" s="14"/>
      <c r="B33" s="16"/>
      <c r="C33" s="14"/>
      <c r="D33" s="14"/>
      <c r="E33" s="14"/>
      <c r="F33" s="17"/>
      <c r="G33" s="14"/>
      <c r="H33" s="18" t="str">
        <f>IFERROR(VLOOKUP(C33,Factors!$A$30:$D$49,4,FALSE),"")</f>
        <v/>
      </c>
      <c r="I33" s="18" t="str">
        <f t="shared" si="0"/>
        <v/>
      </c>
      <c r="J33" s="19"/>
      <c r="K33" s="19"/>
      <c r="L33" s="19"/>
      <c r="M33" s="19"/>
      <c r="N33" s="14"/>
      <c r="O33" s="20" t="str">
        <f>IF(OR(J33="",K33=""),"",2*6371*ASIN(MIN(1,SQRT(SIN(RADIANS((IF(L33="",Setup!$B$9,L33)-J33)/2))^2+COS(RADIANS(J33))*COS(RADIANS(IF(L33="",Setup!$B$9,L33)))*SIN(RADIANS((IF(M33="",Setup!$B$10,M33)-K33)/2))^2))))</f>
        <v/>
      </c>
      <c r="P33" s="17"/>
      <c r="Q33" s="21" t="str">
        <f>IFERROR(IF(OR(O33="",P33=""),"",O33*IF(P33="",1,P33)*VLOOKUP(N33,Factors!$F$30:$H$39,3,FALSE)),"")</f>
        <v/>
      </c>
      <c r="R33" s="21" t="str">
        <f t="shared" si="1"/>
        <v/>
      </c>
    </row>
    <row r="34" spans="1:18">
      <c r="A34" s="14"/>
      <c r="B34" s="16"/>
      <c r="C34" s="14"/>
      <c r="D34" s="14"/>
      <c r="E34" s="14"/>
      <c r="F34" s="17"/>
      <c r="G34" s="14"/>
      <c r="H34" s="18" t="str">
        <f>IFERROR(VLOOKUP(C34,Factors!$A$30:$D$49,4,FALSE),"")</f>
        <v/>
      </c>
      <c r="I34" s="18" t="str">
        <f t="shared" si="0"/>
        <v/>
      </c>
      <c r="J34" s="19"/>
      <c r="K34" s="19"/>
      <c r="L34" s="19"/>
      <c r="M34" s="19"/>
      <c r="N34" s="14"/>
      <c r="O34" s="20" t="str">
        <f>IF(OR(J34="",K34=""),"",2*6371*ASIN(MIN(1,SQRT(SIN(RADIANS((IF(L34="",Setup!$B$9,L34)-J34)/2))^2+COS(RADIANS(J34))*COS(RADIANS(IF(L34="",Setup!$B$9,L34)))*SIN(RADIANS((IF(M34="",Setup!$B$10,M34)-K34)/2))^2))))</f>
        <v/>
      </c>
      <c r="P34" s="17"/>
      <c r="Q34" s="21" t="str">
        <f>IFERROR(IF(OR(O34="",P34=""),"",O34*IF(P34="",1,P34)*VLOOKUP(N34,Factors!$F$30:$H$39,3,FALSE)),"")</f>
        <v/>
      </c>
      <c r="R34" s="21" t="str">
        <f t="shared" si="1"/>
        <v/>
      </c>
    </row>
    <row r="35" spans="1:18">
      <c r="A35" s="14"/>
      <c r="B35" s="16"/>
      <c r="C35" s="14"/>
      <c r="D35" s="14"/>
      <c r="E35" s="14"/>
      <c r="F35" s="17"/>
      <c r="G35" s="14"/>
      <c r="H35" s="18" t="str">
        <f>IFERROR(VLOOKUP(C35,Factors!$A$30:$D$49,4,FALSE),"")</f>
        <v/>
      </c>
      <c r="I35" s="18" t="str">
        <f t="shared" si="0"/>
        <v/>
      </c>
      <c r="J35" s="19"/>
      <c r="K35" s="19"/>
      <c r="L35" s="19"/>
      <c r="M35" s="19"/>
      <c r="N35" s="14"/>
      <c r="O35" s="20" t="str">
        <f>IF(OR(J35="",K35=""),"",2*6371*ASIN(MIN(1,SQRT(SIN(RADIANS((IF(L35="",Setup!$B$9,L35)-J35)/2))^2+COS(RADIANS(J35))*COS(RADIANS(IF(L35="",Setup!$B$9,L35)))*SIN(RADIANS((IF(M35="",Setup!$B$10,M35)-K35)/2))^2))))</f>
        <v/>
      </c>
      <c r="P35" s="17"/>
      <c r="Q35" s="21" t="str">
        <f>IFERROR(IF(OR(O35="",P35=""),"",O35*IF(P35="",1,P35)*VLOOKUP(N35,Factors!$F$30:$H$39,3,FALSE)),"")</f>
        <v/>
      </c>
      <c r="R35" s="21" t="str">
        <f t="shared" si="1"/>
        <v/>
      </c>
    </row>
    <row r="36" spans="1:18">
      <c r="A36" s="14"/>
      <c r="B36" s="16"/>
      <c r="C36" s="14"/>
      <c r="D36" s="14"/>
      <c r="E36" s="14"/>
      <c r="F36" s="17"/>
      <c r="G36" s="14"/>
      <c r="H36" s="18" t="str">
        <f>IFERROR(VLOOKUP(C36,Factors!$A$30:$D$49,4,FALSE),"")</f>
        <v/>
      </c>
      <c r="I36" s="18" t="str">
        <f t="shared" si="0"/>
        <v/>
      </c>
      <c r="J36" s="19"/>
      <c r="K36" s="19"/>
      <c r="L36" s="19"/>
      <c r="M36" s="19"/>
      <c r="N36" s="14"/>
      <c r="O36" s="20" t="str">
        <f>IF(OR(J36="",K36=""),"",2*6371*ASIN(MIN(1,SQRT(SIN(RADIANS((IF(L36="",Setup!$B$9,L36)-J36)/2))^2+COS(RADIANS(J36))*COS(RADIANS(IF(L36="",Setup!$B$9,L36)))*SIN(RADIANS((IF(M36="",Setup!$B$10,M36)-K36)/2))^2))))</f>
        <v/>
      </c>
      <c r="P36" s="17"/>
      <c r="Q36" s="21" t="str">
        <f>IFERROR(IF(OR(O36="",P36=""),"",O36*IF(P36="",1,P36)*VLOOKUP(N36,Factors!$F$30:$H$39,3,FALSE)),"")</f>
        <v/>
      </c>
      <c r="R36" s="21" t="str">
        <f t="shared" si="1"/>
        <v/>
      </c>
    </row>
    <row r="37" spans="1:18">
      <c r="A37" s="14"/>
      <c r="B37" s="16"/>
      <c r="C37" s="14"/>
      <c r="D37" s="14"/>
      <c r="E37" s="14"/>
      <c r="F37" s="17"/>
      <c r="G37" s="14"/>
      <c r="H37" s="18" t="str">
        <f>IFERROR(VLOOKUP(C37,Factors!$A$30:$D$49,4,FALSE),"")</f>
        <v/>
      </c>
      <c r="I37" s="18" t="str">
        <f t="shared" si="0"/>
        <v/>
      </c>
      <c r="J37" s="19"/>
      <c r="K37" s="19"/>
      <c r="L37" s="19"/>
      <c r="M37" s="19"/>
      <c r="N37" s="14"/>
      <c r="O37" s="20" t="str">
        <f>IF(OR(J37="",K37=""),"",2*6371*ASIN(MIN(1,SQRT(SIN(RADIANS((IF(L37="",Setup!$B$9,L37)-J37)/2))^2+COS(RADIANS(J37))*COS(RADIANS(IF(L37="",Setup!$B$9,L37)))*SIN(RADIANS((IF(M37="",Setup!$B$10,M37)-K37)/2))^2))))</f>
        <v/>
      </c>
      <c r="P37" s="17"/>
      <c r="Q37" s="21" t="str">
        <f>IFERROR(IF(OR(O37="",P37=""),"",O37*IF(P37="",1,P37)*VLOOKUP(N37,Factors!$F$30:$H$39,3,FALSE)),"")</f>
        <v/>
      </c>
      <c r="R37" s="21" t="str">
        <f t="shared" si="1"/>
        <v/>
      </c>
    </row>
    <row r="38" spans="1:18">
      <c r="A38" s="14"/>
      <c r="B38" s="16"/>
      <c r="C38" s="14"/>
      <c r="D38" s="14"/>
      <c r="E38" s="14"/>
      <c r="F38" s="17"/>
      <c r="G38" s="14"/>
      <c r="H38" s="18" t="str">
        <f>IFERROR(VLOOKUP(C38,Factors!$A$30:$D$49,4,FALSE),"")</f>
        <v/>
      </c>
      <c r="I38" s="18" t="str">
        <f t="shared" si="0"/>
        <v/>
      </c>
      <c r="J38" s="19"/>
      <c r="K38" s="19"/>
      <c r="L38" s="19"/>
      <c r="M38" s="19"/>
      <c r="N38" s="14"/>
      <c r="O38" s="20" t="str">
        <f>IF(OR(J38="",K38=""),"",2*6371*ASIN(MIN(1,SQRT(SIN(RADIANS((IF(L38="",Setup!$B$9,L38)-J38)/2))^2+COS(RADIANS(J38))*COS(RADIANS(IF(L38="",Setup!$B$9,L38)))*SIN(RADIANS((IF(M38="",Setup!$B$10,M38)-K38)/2))^2))))</f>
        <v/>
      </c>
      <c r="P38" s="17"/>
      <c r="Q38" s="21" t="str">
        <f>IFERROR(IF(OR(O38="",P38=""),"",O38*IF(P38="",1,P38)*VLOOKUP(N38,Factors!$F$30:$H$39,3,FALSE)),"")</f>
        <v/>
      </c>
      <c r="R38" s="21" t="str">
        <f t="shared" si="1"/>
        <v/>
      </c>
    </row>
    <row r="39" spans="1:18">
      <c r="A39" s="14"/>
      <c r="B39" s="16"/>
      <c r="C39" s="14"/>
      <c r="D39" s="14"/>
      <c r="E39" s="14"/>
      <c r="F39" s="17"/>
      <c r="G39" s="14"/>
      <c r="H39" s="18" t="str">
        <f>IFERROR(VLOOKUP(C39,Factors!$A$30:$D$49,4,FALSE),"")</f>
        <v/>
      </c>
      <c r="I39" s="18" t="str">
        <f t="shared" si="0"/>
        <v/>
      </c>
      <c r="J39" s="19"/>
      <c r="K39" s="19"/>
      <c r="L39" s="19"/>
      <c r="M39" s="19"/>
      <c r="N39" s="14"/>
      <c r="O39" s="20" t="str">
        <f>IF(OR(J39="",K39=""),"",2*6371*ASIN(MIN(1,SQRT(SIN(RADIANS((IF(L39="",Setup!$B$9,L39)-J39)/2))^2+COS(RADIANS(J39))*COS(RADIANS(IF(L39="",Setup!$B$9,L39)))*SIN(RADIANS((IF(M39="",Setup!$B$10,M39)-K39)/2))^2))))</f>
        <v/>
      </c>
      <c r="P39" s="17"/>
      <c r="Q39" s="21" t="str">
        <f>IFERROR(IF(OR(O39="",P39=""),"",O39*IF(P39="",1,P39)*VLOOKUP(N39,Factors!$F$30:$H$39,3,FALSE)),"")</f>
        <v/>
      </c>
      <c r="R39" s="21" t="str">
        <f t="shared" si="1"/>
        <v/>
      </c>
    </row>
    <row r="40" spans="1:18">
      <c r="A40" s="14"/>
      <c r="B40" s="16"/>
      <c r="C40" s="14"/>
      <c r="D40" s="14"/>
      <c r="E40" s="14"/>
      <c r="F40" s="17"/>
      <c r="G40" s="14"/>
      <c r="H40" s="18" t="str">
        <f>IFERROR(VLOOKUP(C40,Factors!$A$30:$D$49,4,FALSE),"")</f>
        <v/>
      </c>
      <c r="I40" s="18" t="str">
        <f t="shared" si="0"/>
        <v/>
      </c>
      <c r="J40" s="19"/>
      <c r="K40" s="19"/>
      <c r="L40" s="19"/>
      <c r="M40" s="19"/>
      <c r="N40" s="14"/>
      <c r="O40" s="20" t="str">
        <f>IF(OR(J40="",K40=""),"",2*6371*ASIN(MIN(1,SQRT(SIN(RADIANS((IF(L40="",Setup!$B$9,L40)-J40)/2))^2+COS(RADIANS(J40))*COS(RADIANS(IF(L40="",Setup!$B$9,L40)))*SIN(RADIANS((IF(M40="",Setup!$B$10,M40)-K40)/2))^2))))</f>
        <v/>
      </c>
      <c r="P40" s="17"/>
      <c r="Q40" s="21" t="str">
        <f>IFERROR(IF(OR(O40="",P40=""),"",O40*IF(P40="",1,P40)*VLOOKUP(N40,Factors!$F$30:$H$39,3,FALSE)),"")</f>
        <v/>
      </c>
      <c r="R40" s="21" t="str">
        <f t="shared" si="1"/>
        <v/>
      </c>
    </row>
    <row r="41" spans="1:18">
      <c r="A41" s="14"/>
      <c r="B41" s="16"/>
      <c r="C41" s="14"/>
      <c r="D41" s="14"/>
      <c r="E41" s="14"/>
      <c r="F41" s="17"/>
      <c r="G41" s="14"/>
      <c r="H41" s="18" t="str">
        <f>IFERROR(VLOOKUP(C41,Factors!$A$30:$D$49,4,FALSE),"")</f>
        <v/>
      </c>
      <c r="I41" s="18" t="str">
        <f t="shared" si="0"/>
        <v/>
      </c>
      <c r="J41" s="19"/>
      <c r="K41" s="19"/>
      <c r="L41" s="19"/>
      <c r="M41" s="19"/>
      <c r="N41" s="14"/>
      <c r="O41" s="20" t="str">
        <f>IF(OR(J41="",K41=""),"",2*6371*ASIN(MIN(1,SQRT(SIN(RADIANS((IF(L41="",Setup!$B$9,L41)-J41)/2))^2+COS(RADIANS(J41))*COS(RADIANS(IF(L41="",Setup!$B$9,L41)))*SIN(RADIANS((IF(M41="",Setup!$B$10,M41)-K41)/2))^2))))</f>
        <v/>
      </c>
      <c r="P41" s="17"/>
      <c r="Q41" s="21" t="str">
        <f>IFERROR(IF(OR(O41="",P41=""),"",O41*IF(P41="",1,P41)*VLOOKUP(N41,Factors!$F$30:$H$39,3,FALSE)),"")</f>
        <v/>
      </c>
      <c r="R41" s="21" t="str">
        <f t="shared" si="1"/>
        <v/>
      </c>
    </row>
    <row r="42" spans="1:18">
      <c r="A42" s="14"/>
      <c r="B42" s="16"/>
      <c r="C42" s="14"/>
      <c r="D42" s="14"/>
      <c r="E42" s="14"/>
      <c r="F42" s="17"/>
      <c r="G42" s="14"/>
      <c r="H42" s="18" t="str">
        <f>IFERROR(VLOOKUP(C42,Factors!$A$30:$D$49,4,FALSE),"")</f>
        <v/>
      </c>
      <c r="I42" s="18" t="str">
        <f t="shared" si="0"/>
        <v/>
      </c>
      <c r="J42" s="19"/>
      <c r="K42" s="19"/>
      <c r="L42" s="19"/>
      <c r="M42" s="19"/>
      <c r="N42" s="14"/>
      <c r="O42" s="20" t="str">
        <f>IF(OR(J42="",K42=""),"",2*6371*ASIN(MIN(1,SQRT(SIN(RADIANS((IF(L42="",Setup!$B$9,L42)-J42)/2))^2+COS(RADIANS(J42))*COS(RADIANS(IF(L42="",Setup!$B$9,L42)))*SIN(RADIANS((IF(M42="",Setup!$B$10,M42)-K42)/2))^2))))</f>
        <v/>
      </c>
      <c r="P42" s="17"/>
      <c r="Q42" s="21" t="str">
        <f>IFERROR(IF(OR(O42="",P42=""),"",O42*IF(P42="",1,P42)*VLOOKUP(N42,Factors!$F$30:$H$39,3,FALSE)),"")</f>
        <v/>
      </c>
      <c r="R42" s="21" t="str">
        <f t="shared" si="1"/>
        <v/>
      </c>
    </row>
    <row r="43" spans="1:18">
      <c r="A43" s="14"/>
      <c r="B43" s="16"/>
      <c r="C43" s="14"/>
      <c r="D43" s="14"/>
      <c r="E43" s="14"/>
      <c r="F43" s="17"/>
      <c r="G43" s="14"/>
      <c r="H43" s="18" t="str">
        <f>IFERROR(VLOOKUP(C43,Factors!$A$30:$D$49,4,FALSE),"")</f>
        <v/>
      </c>
      <c r="I43" s="18" t="str">
        <f t="shared" si="0"/>
        <v/>
      </c>
      <c r="J43" s="19"/>
      <c r="K43" s="19"/>
      <c r="L43" s="19"/>
      <c r="M43" s="19"/>
      <c r="N43" s="14"/>
      <c r="O43" s="20" t="str">
        <f>IF(OR(J43="",K43=""),"",2*6371*ASIN(MIN(1,SQRT(SIN(RADIANS((IF(L43="",Setup!$B$9,L43)-J43)/2))^2+COS(RADIANS(J43))*COS(RADIANS(IF(L43="",Setup!$B$9,L43)))*SIN(RADIANS((IF(M43="",Setup!$B$10,M43)-K43)/2))^2))))</f>
        <v/>
      </c>
      <c r="P43" s="17"/>
      <c r="Q43" s="21" t="str">
        <f>IFERROR(IF(OR(O43="",P43=""),"",O43*IF(P43="",1,P43)*VLOOKUP(N43,Factors!$F$30:$H$39,3,FALSE)),"")</f>
        <v/>
      </c>
      <c r="R43" s="21" t="str">
        <f t="shared" si="1"/>
        <v/>
      </c>
    </row>
    <row r="44" spans="1:18">
      <c r="A44" s="14"/>
      <c r="B44" s="16"/>
      <c r="C44" s="14"/>
      <c r="D44" s="14"/>
      <c r="E44" s="14"/>
      <c r="F44" s="17"/>
      <c r="G44" s="14"/>
      <c r="H44" s="18" t="str">
        <f>IFERROR(VLOOKUP(C44,Factors!$A$30:$D$49,4,FALSE),"")</f>
        <v/>
      </c>
      <c r="I44" s="18" t="str">
        <f t="shared" si="0"/>
        <v/>
      </c>
      <c r="J44" s="19"/>
      <c r="K44" s="19"/>
      <c r="L44" s="19"/>
      <c r="M44" s="19"/>
      <c r="N44" s="14"/>
      <c r="O44" s="20" t="str">
        <f>IF(OR(J44="",K44=""),"",2*6371*ASIN(MIN(1,SQRT(SIN(RADIANS((IF(L44="",Setup!$B$9,L44)-J44)/2))^2+COS(RADIANS(J44))*COS(RADIANS(IF(L44="",Setup!$B$9,L44)))*SIN(RADIANS((IF(M44="",Setup!$B$10,M44)-K44)/2))^2))))</f>
        <v/>
      </c>
      <c r="P44" s="17"/>
      <c r="Q44" s="21" t="str">
        <f>IFERROR(IF(OR(O44="",P44=""),"",O44*IF(P44="",1,P44)*VLOOKUP(N44,Factors!$F$30:$H$39,3,FALSE)),"")</f>
        <v/>
      </c>
      <c r="R44" s="21" t="str">
        <f t="shared" si="1"/>
        <v/>
      </c>
    </row>
    <row r="45" spans="1:18">
      <c r="A45" s="14"/>
      <c r="B45" s="16"/>
      <c r="C45" s="14"/>
      <c r="D45" s="14"/>
      <c r="E45" s="14"/>
      <c r="F45" s="17"/>
      <c r="G45" s="14"/>
      <c r="H45" s="18" t="str">
        <f>IFERROR(VLOOKUP(C45,Factors!$A$30:$D$49,4,FALSE),"")</f>
        <v/>
      </c>
      <c r="I45" s="18" t="str">
        <f t="shared" si="0"/>
        <v/>
      </c>
      <c r="J45" s="19"/>
      <c r="K45" s="19"/>
      <c r="L45" s="19"/>
      <c r="M45" s="19"/>
      <c r="N45" s="14"/>
      <c r="O45" s="20" t="str">
        <f>IF(OR(J45="",K45=""),"",2*6371*ASIN(MIN(1,SQRT(SIN(RADIANS((IF(L45="",Setup!$B$9,L45)-J45)/2))^2+COS(RADIANS(J45))*COS(RADIANS(IF(L45="",Setup!$B$9,L45)))*SIN(RADIANS((IF(M45="",Setup!$B$10,M45)-K45)/2))^2))))</f>
        <v/>
      </c>
      <c r="P45" s="17"/>
      <c r="Q45" s="21" t="str">
        <f>IFERROR(IF(OR(O45="",P45=""),"",O45*IF(P45="",1,P45)*VLOOKUP(N45,Factors!$F$30:$H$39,3,FALSE)),"")</f>
        <v/>
      </c>
      <c r="R45" s="21" t="str">
        <f t="shared" si="1"/>
        <v/>
      </c>
    </row>
    <row r="46" spans="1:18">
      <c r="A46" s="14"/>
      <c r="B46" s="16"/>
      <c r="C46" s="14"/>
      <c r="D46" s="14"/>
      <c r="E46" s="14"/>
      <c r="F46" s="17"/>
      <c r="G46" s="14"/>
      <c r="H46" s="18" t="str">
        <f>IFERROR(VLOOKUP(C46,Factors!$A$30:$D$49,4,FALSE),"")</f>
        <v/>
      </c>
      <c r="I46" s="18" t="str">
        <f t="shared" si="0"/>
        <v/>
      </c>
      <c r="J46" s="19"/>
      <c r="K46" s="19"/>
      <c r="L46" s="19"/>
      <c r="M46" s="19"/>
      <c r="N46" s="14"/>
      <c r="O46" s="20" t="str">
        <f>IF(OR(J46="",K46=""),"",2*6371*ASIN(MIN(1,SQRT(SIN(RADIANS((IF(L46="",Setup!$B$9,L46)-J46)/2))^2+COS(RADIANS(J46))*COS(RADIANS(IF(L46="",Setup!$B$9,L46)))*SIN(RADIANS((IF(M46="",Setup!$B$10,M46)-K46)/2))^2))))</f>
        <v/>
      </c>
      <c r="P46" s="17"/>
      <c r="Q46" s="21" t="str">
        <f>IFERROR(IF(OR(O46="",P46=""),"",O46*IF(P46="",1,P46)*VLOOKUP(N46,Factors!$F$30:$H$39,3,FALSE)),"")</f>
        <v/>
      </c>
      <c r="R46" s="21" t="str">
        <f t="shared" si="1"/>
        <v/>
      </c>
    </row>
    <row r="47" spans="1:18">
      <c r="A47" s="14"/>
      <c r="B47" s="16"/>
      <c r="C47" s="14"/>
      <c r="D47" s="14"/>
      <c r="E47" s="14"/>
      <c r="F47" s="17"/>
      <c r="G47" s="14"/>
      <c r="H47" s="18" t="str">
        <f>IFERROR(VLOOKUP(C47,Factors!$A$30:$D$49,4,FALSE),"")</f>
        <v/>
      </c>
      <c r="I47" s="18" t="str">
        <f t="shared" si="0"/>
        <v/>
      </c>
      <c r="J47" s="19"/>
      <c r="K47" s="19"/>
      <c r="L47" s="19"/>
      <c r="M47" s="19"/>
      <c r="N47" s="14"/>
      <c r="O47" s="20" t="str">
        <f>IF(OR(J47="",K47=""),"",2*6371*ASIN(MIN(1,SQRT(SIN(RADIANS((IF(L47="",Setup!$B$9,L47)-J47)/2))^2+COS(RADIANS(J47))*COS(RADIANS(IF(L47="",Setup!$B$9,L47)))*SIN(RADIANS((IF(M47="",Setup!$B$10,M47)-K47)/2))^2))))</f>
        <v/>
      </c>
      <c r="P47" s="17"/>
      <c r="Q47" s="21" t="str">
        <f>IFERROR(IF(OR(O47="",P47=""),"",O47*IF(P47="",1,P47)*VLOOKUP(N47,Factors!$F$30:$H$39,3,FALSE)),"")</f>
        <v/>
      </c>
      <c r="R47" s="21" t="str">
        <f t="shared" si="1"/>
        <v/>
      </c>
    </row>
    <row r="48" spans="1:18">
      <c r="A48" s="14"/>
      <c r="B48" s="16"/>
      <c r="C48" s="14"/>
      <c r="D48" s="14"/>
      <c r="E48" s="14"/>
      <c r="F48" s="17"/>
      <c r="G48" s="14"/>
      <c r="H48" s="18" t="str">
        <f>IFERROR(VLOOKUP(C48,Factors!$A$30:$D$49,4,FALSE),"")</f>
        <v/>
      </c>
      <c r="I48" s="18" t="str">
        <f t="shared" si="0"/>
        <v/>
      </c>
      <c r="J48" s="19"/>
      <c r="K48" s="19"/>
      <c r="L48" s="19"/>
      <c r="M48" s="19"/>
      <c r="N48" s="14"/>
      <c r="O48" s="20" t="str">
        <f>IF(OR(J48="",K48=""),"",2*6371*ASIN(MIN(1,SQRT(SIN(RADIANS((IF(L48="",Setup!$B$9,L48)-J48)/2))^2+COS(RADIANS(J48))*COS(RADIANS(IF(L48="",Setup!$B$9,L48)))*SIN(RADIANS((IF(M48="",Setup!$B$10,M48)-K48)/2))^2))))</f>
        <v/>
      </c>
      <c r="P48" s="17"/>
      <c r="Q48" s="21" t="str">
        <f>IFERROR(IF(OR(O48="",P48=""),"",O48*IF(P48="",1,P48)*VLOOKUP(N48,Factors!$F$30:$H$39,3,FALSE)),"")</f>
        <v/>
      </c>
      <c r="R48" s="21" t="str">
        <f t="shared" si="1"/>
        <v/>
      </c>
    </row>
    <row r="49" spans="1:18">
      <c r="A49" s="14"/>
      <c r="B49" s="16"/>
      <c r="C49" s="14"/>
      <c r="D49" s="14"/>
      <c r="E49" s="14"/>
      <c r="F49" s="17"/>
      <c r="G49" s="14"/>
      <c r="H49" s="18" t="str">
        <f>IFERROR(VLOOKUP(C49,Factors!$A$30:$D$49,4,FALSE),"")</f>
        <v/>
      </c>
      <c r="I49" s="18" t="str">
        <f t="shared" si="0"/>
        <v/>
      </c>
      <c r="J49" s="19"/>
      <c r="K49" s="19"/>
      <c r="L49" s="19"/>
      <c r="M49" s="19"/>
      <c r="N49" s="14"/>
      <c r="O49" s="20" t="str">
        <f>IF(OR(J49="",K49=""),"",2*6371*ASIN(MIN(1,SQRT(SIN(RADIANS((IF(L49="",Setup!$B$9,L49)-J49)/2))^2+COS(RADIANS(J49))*COS(RADIANS(IF(L49="",Setup!$B$9,L49)))*SIN(RADIANS((IF(M49="",Setup!$B$10,M49)-K49)/2))^2))))</f>
        <v/>
      </c>
      <c r="P49" s="17"/>
      <c r="Q49" s="21" t="str">
        <f>IFERROR(IF(OR(O49="",P49=""),"",O49*IF(P49="",1,P49)*VLOOKUP(N49,Factors!$F$30:$H$39,3,FALSE)),"")</f>
        <v/>
      </c>
      <c r="R49" s="21" t="str">
        <f t="shared" si="1"/>
        <v/>
      </c>
    </row>
    <row r="50" spans="1:18">
      <c r="A50" s="14"/>
      <c r="B50" s="16"/>
      <c r="C50" s="14"/>
      <c r="D50" s="14"/>
      <c r="E50" s="14"/>
      <c r="F50" s="17"/>
      <c r="G50" s="14"/>
      <c r="H50" s="18" t="str">
        <f>IFERROR(VLOOKUP(C50,Factors!$A$30:$D$49,4,FALSE),"")</f>
        <v/>
      </c>
      <c r="I50" s="18" t="str">
        <f t="shared" si="0"/>
        <v/>
      </c>
      <c r="J50" s="19"/>
      <c r="K50" s="19"/>
      <c r="L50" s="19"/>
      <c r="M50" s="19"/>
      <c r="N50" s="14"/>
      <c r="O50" s="20" t="str">
        <f>IF(OR(J50="",K50=""),"",2*6371*ASIN(MIN(1,SQRT(SIN(RADIANS((IF(L50="",Setup!$B$9,L50)-J50)/2))^2+COS(RADIANS(J50))*COS(RADIANS(IF(L50="",Setup!$B$9,L50)))*SIN(RADIANS((IF(M50="",Setup!$B$10,M50)-K50)/2))^2))))</f>
        <v/>
      </c>
      <c r="P50" s="17"/>
      <c r="Q50" s="21" t="str">
        <f>IFERROR(IF(OR(O50="",P50=""),"",O50*IF(P50="",1,P50)*VLOOKUP(N50,Factors!$F$30:$H$39,3,FALSE)),"")</f>
        <v/>
      </c>
      <c r="R50" s="21" t="str">
        <f t="shared" si="1"/>
        <v/>
      </c>
    </row>
    <row r="51" spans="1:18">
      <c r="A51" s="14"/>
      <c r="B51" s="16"/>
      <c r="C51" s="14"/>
      <c r="D51" s="14"/>
      <c r="E51" s="14"/>
      <c r="F51" s="17"/>
      <c r="G51" s="14"/>
      <c r="H51" s="18" t="str">
        <f>IFERROR(VLOOKUP(C51,Factors!$A$30:$D$49,4,FALSE),"")</f>
        <v/>
      </c>
      <c r="I51" s="18" t="str">
        <f t="shared" si="0"/>
        <v/>
      </c>
      <c r="J51" s="19"/>
      <c r="K51" s="19"/>
      <c r="L51" s="19"/>
      <c r="M51" s="19"/>
      <c r="N51" s="14"/>
      <c r="O51" s="20" t="str">
        <f>IF(OR(J51="",K51=""),"",2*6371*ASIN(MIN(1,SQRT(SIN(RADIANS((IF(L51="",Setup!$B$9,L51)-J51)/2))^2+COS(RADIANS(J51))*COS(RADIANS(IF(L51="",Setup!$B$9,L51)))*SIN(RADIANS((IF(M51="",Setup!$B$10,M51)-K51)/2))^2))))</f>
        <v/>
      </c>
      <c r="P51" s="17"/>
      <c r="Q51" s="21" t="str">
        <f>IFERROR(IF(OR(O51="",P51=""),"",O51*IF(P51="",1,P51)*VLOOKUP(N51,Factors!$F$30:$H$39,3,FALSE)),"")</f>
        <v/>
      </c>
      <c r="R51" s="21" t="str">
        <f t="shared" si="1"/>
        <v/>
      </c>
    </row>
    <row r="52" spans="1:18">
      <c r="A52" s="14"/>
      <c r="B52" s="16"/>
      <c r="C52" s="14"/>
      <c r="D52" s="14"/>
      <c r="E52" s="14"/>
      <c r="F52" s="17"/>
      <c r="G52" s="14"/>
      <c r="H52" s="18" t="str">
        <f>IFERROR(VLOOKUP(C52,Factors!$A$30:$D$49,4,FALSE),"")</f>
        <v/>
      </c>
      <c r="I52" s="18" t="str">
        <f t="shared" si="0"/>
        <v/>
      </c>
      <c r="J52" s="19"/>
      <c r="K52" s="19"/>
      <c r="L52" s="19"/>
      <c r="M52" s="19"/>
      <c r="N52" s="14"/>
      <c r="O52" s="20" t="str">
        <f>IF(OR(J52="",K52=""),"",2*6371*ASIN(MIN(1,SQRT(SIN(RADIANS((IF(L52="",Setup!$B$9,L52)-J52)/2))^2+COS(RADIANS(J52))*COS(RADIANS(IF(L52="",Setup!$B$9,L52)))*SIN(RADIANS((IF(M52="",Setup!$B$10,M52)-K52)/2))^2))))</f>
        <v/>
      </c>
      <c r="P52" s="17"/>
      <c r="Q52" s="21" t="str">
        <f>IFERROR(IF(OR(O52="",P52=""),"",O52*IF(P52="",1,P52)*VLOOKUP(N52,Factors!$F$30:$H$39,3,FALSE)),"")</f>
        <v/>
      </c>
      <c r="R52" s="21" t="str">
        <f t="shared" si="1"/>
        <v/>
      </c>
    </row>
    <row r="53" spans="1:18">
      <c r="A53" s="14"/>
      <c r="B53" s="16"/>
      <c r="C53" s="14"/>
      <c r="D53" s="14"/>
      <c r="E53" s="14"/>
      <c r="F53" s="17"/>
      <c r="G53" s="14"/>
      <c r="H53" s="18" t="str">
        <f>IFERROR(VLOOKUP(C53,Factors!$A$30:$D$49,4,FALSE),"")</f>
        <v/>
      </c>
      <c r="I53" s="18" t="str">
        <f t="shared" si="0"/>
        <v/>
      </c>
      <c r="J53" s="19"/>
      <c r="K53" s="19"/>
      <c r="L53" s="19"/>
      <c r="M53" s="19"/>
      <c r="N53" s="14"/>
      <c r="O53" s="20" t="str">
        <f>IF(OR(J53="",K53=""),"",2*6371*ASIN(MIN(1,SQRT(SIN(RADIANS((IF(L53="",Setup!$B$9,L53)-J53)/2))^2+COS(RADIANS(J53))*COS(RADIANS(IF(L53="",Setup!$B$9,L53)))*SIN(RADIANS((IF(M53="",Setup!$B$10,M53)-K53)/2))^2))))</f>
        <v/>
      </c>
      <c r="P53" s="17"/>
      <c r="Q53" s="21" t="str">
        <f>IFERROR(IF(OR(O53="",P53=""),"",O53*IF(P53="",1,P53)*VLOOKUP(N53,Factors!$F$30:$H$39,3,FALSE)),"")</f>
        <v/>
      </c>
      <c r="R53" s="21" t="str">
        <f t="shared" si="1"/>
        <v/>
      </c>
    </row>
    <row r="54" spans="1:18">
      <c r="A54" s="14"/>
      <c r="B54" s="16"/>
      <c r="C54" s="14"/>
      <c r="D54" s="14"/>
      <c r="E54" s="14"/>
      <c r="F54" s="17"/>
      <c r="G54" s="14"/>
      <c r="H54" s="18" t="str">
        <f>IFERROR(VLOOKUP(C54,Factors!$A$30:$D$49,4,FALSE),"")</f>
        <v/>
      </c>
      <c r="I54" s="18" t="str">
        <f t="shared" si="0"/>
        <v/>
      </c>
      <c r="J54" s="19"/>
      <c r="K54" s="19"/>
      <c r="L54" s="19"/>
      <c r="M54" s="19"/>
      <c r="N54" s="14"/>
      <c r="O54" s="20" t="str">
        <f>IF(OR(J54="",K54=""),"",2*6371*ASIN(MIN(1,SQRT(SIN(RADIANS((IF(L54="",Setup!$B$9,L54)-J54)/2))^2+COS(RADIANS(J54))*COS(RADIANS(IF(L54="",Setup!$B$9,L54)))*SIN(RADIANS((IF(M54="",Setup!$B$10,M54)-K54)/2))^2))))</f>
        <v/>
      </c>
      <c r="P54" s="17"/>
      <c r="Q54" s="21" t="str">
        <f>IFERROR(IF(OR(O54="",P54=""),"",O54*IF(P54="",1,P54)*VLOOKUP(N54,Factors!$F$30:$H$39,3,FALSE)),"")</f>
        <v/>
      </c>
      <c r="R54" s="21" t="str">
        <f t="shared" si="1"/>
        <v/>
      </c>
    </row>
    <row r="55" spans="1:18">
      <c r="A55" s="14"/>
      <c r="B55" s="16"/>
      <c r="C55" s="14"/>
      <c r="D55" s="14"/>
      <c r="E55" s="14"/>
      <c r="F55" s="17"/>
      <c r="G55" s="14"/>
      <c r="H55" s="18" t="str">
        <f>IFERROR(VLOOKUP(C55,Factors!$A$30:$D$49,4,FALSE),"")</f>
        <v/>
      </c>
      <c r="I55" s="18" t="str">
        <f t="shared" si="0"/>
        <v/>
      </c>
      <c r="J55" s="19"/>
      <c r="K55" s="19"/>
      <c r="L55" s="19"/>
      <c r="M55" s="19"/>
      <c r="N55" s="14"/>
      <c r="O55" s="20" t="str">
        <f>IF(OR(J55="",K55=""),"",2*6371*ASIN(MIN(1,SQRT(SIN(RADIANS((IF(L55="",Setup!$B$9,L55)-J55)/2))^2+COS(RADIANS(J55))*COS(RADIANS(IF(L55="",Setup!$B$9,L55)))*SIN(RADIANS((IF(M55="",Setup!$B$10,M55)-K55)/2))^2))))</f>
        <v/>
      </c>
      <c r="P55" s="17"/>
      <c r="Q55" s="21" t="str">
        <f>IFERROR(IF(OR(O55="",P55=""),"",O55*IF(P55="",1,P55)*VLOOKUP(N55,Factors!$F$30:$H$39,3,FALSE)),"")</f>
        <v/>
      </c>
      <c r="R55" s="21" t="str">
        <f t="shared" si="1"/>
        <v/>
      </c>
    </row>
    <row r="56" spans="1:18">
      <c r="A56" s="14"/>
      <c r="B56" s="16"/>
      <c r="C56" s="14"/>
      <c r="D56" s="14"/>
      <c r="E56" s="14"/>
      <c r="F56" s="17"/>
      <c r="G56" s="14"/>
      <c r="H56" s="18" t="str">
        <f>IFERROR(VLOOKUP(C56,Factors!$A$30:$D$49,4,FALSE),"")</f>
        <v/>
      </c>
      <c r="I56" s="18" t="str">
        <f t="shared" si="0"/>
        <v/>
      </c>
      <c r="J56" s="19"/>
      <c r="K56" s="19"/>
      <c r="L56" s="19"/>
      <c r="M56" s="19"/>
      <c r="N56" s="14"/>
      <c r="O56" s="20" t="str">
        <f>IF(OR(J56="",K56=""),"",2*6371*ASIN(MIN(1,SQRT(SIN(RADIANS((IF(L56="",Setup!$B$9,L56)-J56)/2))^2+COS(RADIANS(J56))*COS(RADIANS(IF(L56="",Setup!$B$9,L56)))*SIN(RADIANS((IF(M56="",Setup!$B$10,M56)-K56)/2))^2))))</f>
        <v/>
      </c>
      <c r="P56" s="17"/>
      <c r="Q56" s="21" t="str">
        <f>IFERROR(IF(OR(O56="",P56=""),"",O56*IF(P56="",1,P56)*VLOOKUP(N56,Factors!$F$30:$H$39,3,FALSE)),"")</f>
        <v/>
      </c>
      <c r="R56" s="21" t="str">
        <f t="shared" si="1"/>
        <v/>
      </c>
    </row>
    <row r="57" spans="1:18">
      <c r="A57" s="14"/>
      <c r="B57" s="16"/>
      <c r="C57" s="14"/>
      <c r="D57" s="14"/>
      <c r="E57" s="14"/>
      <c r="F57" s="17"/>
      <c r="G57" s="14"/>
      <c r="H57" s="18" t="str">
        <f>IFERROR(VLOOKUP(C57,Factors!$A$30:$D$49,4,FALSE),"")</f>
        <v/>
      </c>
      <c r="I57" s="18" t="str">
        <f t="shared" si="0"/>
        <v/>
      </c>
      <c r="J57" s="19"/>
      <c r="K57" s="19"/>
      <c r="L57" s="19"/>
      <c r="M57" s="19"/>
      <c r="N57" s="14"/>
      <c r="O57" s="20" t="str">
        <f>IF(OR(J57="",K57=""),"",2*6371*ASIN(MIN(1,SQRT(SIN(RADIANS((IF(L57="",Setup!$B$9,L57)-J57)/2))^2+COS(RADIANS(J57))*COS(RADIANS(IF(L57="",Setup!$B$9,L57)))*SIN(RADIANS((IF(M57="",Setup!$B$10,M57)-K57)/2))^2))))</f>
        <v/>
      </c>
      <c r="P57" s="17"/>
      <c r="Q57" s="21" t="str">
        <f>IFERROR(IF(OR(O57="",P57=""),"",O57*IF(P57="",1,P57)*VLOOKUP(N57,Factors!$F$30:$H$39,3,FALSE)),"")</f>
        <v/>
      </c>
      <c r="R57" s="21" t="str">
        <f t="shared" si="1"/>
        <v/>
      </c>
    </row>
    <row r="58" spans="1:18">
      <c r="A58" s="14"/>
      <c r="B58" s="16"/>
      <c r="C58" s="14"/>
      <c r="D58" s="14"/>
      <c r="E58" s="14"/>
      <c r="F58" s="17"/>
      <c r="G58" s="14"/>
      <c r="H58" s="18" t="str">
        <f>IFERROR(VLOOKUP(C58,Factors!$A$30:$D$49,4,FALSE),"")</f>
        <v/>
      </c>
      <c r="I58" s="18" t="str">
        <f t="shared" si="0"/>
        <v/>
      </c>
      <c r="J58" s="19"/>
      <c r="K58" s="19"/>
      <c r="L58" s="19"/>
      <c r="M58" s="19"/>
      <c r="N58" s="14"/>
      <c r="O58" s="20" t="str">
        <f>IF(OR(J58="",K58=""),"",2*6371*ASIN(MIN(1,SQRT(SIN(RADIANS((IF(L58="",Setup!$B$9,L58)-J58)/2))^2+COS(RADIANS(J58))*COS(RADIANS(IF(L58="",Setup!$B$9,L58)))*SIN(RADIANS((IF(M58="",Setup!$B$10,M58)-K58)/2))^2))))</f>
        <v/>
      </c>
      <c r="P58" s="17"/>
      <c r="Q58" s="21" t="str">
        <f>IFERROR(IF(OR(O58="",P58=""),"",O58*IF(P58="",1,P58)*VLOOKUP(N58,Factors!$F$30:$H$39,3,FALSE)),"")</f>
        <v/>
      </c>
      <c r="R58" s="21" t="str">
        <f t="shared" si="1"/>
        <v/>
      </c>
    </row>
    <row r="59" spans="1:18">
      <c r="A59" s="14"/>
      <c r="B59" s="16"/>
      <c r="C59" s="14"/>
      <c r="D59" s="14"/>
      <c r="E59" s="14"/>
      <c r="F59" s="17"/>
      <c r="G59" s="14"/>
      <c r="H59" s="18" t="str">
        <f>IFERROR(VLOOKUP(C59,Factors!$A$30:$D$49,4,FALSE),"")</f>
        <v/>
      </c>
      <c r="I59" s="18" t="str">
        <f t="shared" si="0"/>
        <v/>
      </c>
      <c r="J59" s="19"/>
      <c r="K59" s="19"/>
      <c r="L59" s="19"/>
      <c r="M59" s="19"/>
      <c r="N59" s="14"/>
      <c r="O59" s="20" t="str">
        <f>IF(OR(J59="",K59=""),"",2*6371*ASIN(MIN(1,SQRT(SIN(RADIANS((IF(L59="",Setup!$B$9,L59)-J59)/2))^2+COS(RADIANS(J59))*COS(RADIANS(IF(L59="",Setup!$B$9,L59)))*SIN(RADIANS((IF(M59="",Setup!$B$10,M59)-K59)/2))^2))))</f>
        <v/>
      </c>
      <c r="P59" s="17"/>
      <c r="Q59" s="21" t="str">
        <f>IFERROR(IF(OR(O59="",P59=""),"",O59*IF(P59="",1,P59)*VLOOKUP(N59,Factors!$F$30:$H$39,3,FALSE)),"")</f>
        <v/>
      </c>
      <c r="R59" s="21" t="str">
        <f t="shared" si="1"/>
        <v/>
      </c>
    </row>
    <row r="60" spans="1:18">
      <c r="A60" s="14"/>
      <c r="B60" s="16"/>
      <c r="C60" s="14"/>
      <c r="D60" s="14"/>
      <c r="E60" s="14"/>
      <c r="F60" s="17"/>
      <c r="G60" s="14"/>
      <c r="H60" s="18" t="str">
        <f>IFERROR(VLOOKUP(C60,Factors!$A$30:$D$49,4,FALSE),"")</f>
        <v/>
      </c>
      <c r="I60" s="18" t="str">
        <f t="shared" si="0"/>
        <v/>
      </c>
      <c r="J60" s="19"/>
      <c r="K60" s="19"/>
      <c r="L60" s="19"/>
      <c r="M60" s="19"/>
      <c r="N60" s="14"/>
      <c r="O60" s="20" t="str">
        <f>IF(OR(J60="",K60=""),"",2*6371*ASIN(MIN(1,SQRT(SIN(RADIANS((IF(L60="",Setup!$B$9,L60)-J60)/2))^2+COS(RADIANS(J60))*COS(RADIANS(IF(L60="",Setup!$B$9,L60)))*SIN(RADIANS((IF(M60="",Setup!$B$10,M60)-K60)/2))^2))))</f>
        <v/>
      </c>
      <c r="P60" s="17"/>
      <c r="Q60" s="21" t="str">
        <f>IFERROR(IF(OR(O60="",P60=""),"",O60*IF(P60="",1,P60)*VLOOKUP(N60,Factors!$F$30:$H$39,3,FALSE)),"")</f>
        <v/>
      </c>
      <c r="R60" s="21" t="str">
        <f t="shared" si="1"/>
        <v/>
      </c>
    </row>
    <row r="61" spans="1:18">
      <c r="A61" s="14"/>
      <c r="B61" s="16"/>
      <c r="C61" s="14"/>
      <c r="D61" s="14"/>
      <c r="E61" s="14"/>
      <c r="F61" s="17"/>
      <c r="G61" s="14"/>
      <c r="H61" s="18" t="str">
        <f>IFERROR(VLOOKUP(C61,Factors!$A$30:$D$49,4,FALSE),"")</f>
        <v/>
      </c>
      <c r="I61" s="18" t="str">
        <f t="shared" si="0"/>
        <v/>
      </c>
      <c r="J61" s="19"/>
      <c r="K61" s="19"/>
      <c r="L61" s="19"/>
      <c r="M61" s="19"/>
      <c r="N61" s="14"/>
      <c r="O61" s="20" t="str">
        <f>IF(OR(J61="",K61=""),"",2*6371*ASIN(MIN(1,SQRT(SIN(RADIANS((IF(L61="",Setup!$B$9,L61)-J61)/2))^2+COS(RADIANS(J61))*COS(RADIANS(IF(L61="",Setup!$B$9,L61)))*SIN(RADIANS((IF(M61="",Setup!$B$10,M61)-K61)/2))^2))))</f>
        <v/>
      </c>
      <c r="P61" s="17"/>
      <c r="Q61" s="21" t="str">
        <f>IFERROR(IF(OR(O61="",P61=""),"",O61*IF(P61="",1,P61)*VLOOKUP(N61,Factors!$F$30:$H$39,3,FALSE)),"")</f>
        <v/>
      </c>
      <c r="R61" s="21" t="str">
        <f t="shared" si="1"/>
        <v/>
      </c>
    </row>
    <row r="62" spans="1:18">
      <c r="A62" s="14"/>
      <c r="B62" s="16"/>
      <c r="C62" s="14"/>
      <c r="D62" s="14"/>
      <c r="E62" s="14"/>
      <c r="F62" s="17"/>
      <c r="G62" s="14"/>
      <c r="H62" s="18" t="str">
        <f>IFERROR(VLOOKUP(C62,Factors!$A$30:$D$49,4,FALSE),"")</f>
        <v/>
      </c>
      <c r="I62" s="18" t="str">
        <f t="shared" si="0"/>
        <v/>
      </c>
      <c r="J62" s="19"/>
      <c r="K62" s="19"/>
      <c r="L62" s="19"/>
      <c r="M62" s="19"/>
      <c r="N62" s="14"/>
      <c r="O62" s="20" t="str">
        <f>IF(OR(J62="",K62=""),"",2*6371*ASIN(MIN(1,SQRT(SIN(RADIANS((IF(L62="",Setup!$B$9,L62)-J62)/2))^2+COS(RADIANS(J62))*COS(RADIANS(IF(L62="",Setup!$B$9,L62)))*SIN(RADIANS((IF(M62="",Setup!$B$10,M62)-K62)/2))^2))))</f>
        <v/>
      </c>
      <c r="P62" s="17"/>
      <c r="Q62" s="21" t="str">
        <f>IFERROR(IF(OR(O62="",P62=""),"",O62*IF(P62="",1,P62)*VLOOKUP(N62,Factors!$F$30:$H$39,3,FALSE)),"")</f>
        <v/>
      </c>
      <c r="R62" s="21" t="str">
        <f t="shared" si="1"/>
        <v/>
      </c>
    </row>
    <row r="63" spans="1:18">
      <c r="A63" s="14"/>
      <c r="B63" s="16"/>
      <c r="C63" s="14"/>
      <c r="D63" s="14"/>
      <c r="E63" s="14"/>
      <c r="F63" s="17"/>
      <c r="G63" s="14"/>
      <c r="H63" s="18" t="str">
        <f>IFERROR(VLOOKUP(C63,Factors!$A$30:$D$49,4,FALSE),"")</f>
        <v/>
      </c>
      <c r="I63" s="18" t="str">
        <f t="shared" si="0"/>
        <v/>
      </c>
      <c r="J63" s="19"/>
      <c r="K63" s="19"/>
      <c r="L63" s="19"/>
      <c r="M63" s="19"/>
      <c r="N63" s="14"/>
      <c r="O63" s="20" t="str">
        <f>IF(OR(J63="",K63=""),"",2*6371*ASIN(MIN(1,SQRT(SIN(RADIANS((IF(L63="",Setup!$B$9,L63)-J63)/2))^2+COS(RADIANS(J63))*COS(RADIANS(IF(L63="",Setup!$B$9,L63)))*SIN(RADIANS((IF(M63="",Setup!$B$10,M63)-K63)/2))^2))))</f>
        <v/>
      </c>
      <c r="P63" s="17"/>
      <c r="Q63" s="21" t="str">
        <f>IFERROR(IF(OR(O63="",P63=""),"",O63*IF(P63="",1,P63)*VLOOKUP(N63,Factors!$F$30:$H$39,3,FALSE)),"")</f>
        <v/>
      </c>
      <c r="R63" s="21" t="str">
        <f t="shared" si="1"/>
        <v/>
      </c>
    </row>
    <row r="64" spans="1:18">
      <c r="A64" s="14"/>
      <c r="B64" s="16"/>
      <c r="C64" s="14"/>
      <c r="D64" s="14"/>
      <c r="E64" s="14"/>
      <c r="F64" s="17"/>
      <c r="G64" s="14"/>
      <c r="H64" s="18" t="str">
        <f>IFERROR(VLOOKUP(C64,Factors!$A$30:$D$49,4,FALSE),"")</f>
        <v/>
      </c>
      <c r="I64" s="18" t="str">
        <f t="shared" si="0"/>
        <v/>
      </c>
      <c r="J64" s="19"/>
      <c r="K64" s="19"/>
      <c r="L64" s="19"/>
      <c r="M64" s="19"/>
      <c r="N64" s="14"/>
      <c r="O64" s="20" t="str">
        <f>IF(OR(J64="",K64=""),"",2*6371*ASIN(MIN(1,SQRT(SIN(RADIANS((IF(L64="",Setup!$B$9,L64)-J64)/2))^2+COS(RADIANS(J64))*COS(RADIANS(IF(L64="",Setup!$B$9,L64)))*SIN(RADIANS((IF(M64="",Setup!$B$10,M64)-K64)/2))^2))))</f>
        <v/>
      </c>
      <c r="P64" s="17"/>
      <c r="Q64" s="21" t="str">
        <f>IFERROR(IF(OR(O64="",P64=""),"",O64*IF(P64="",1,P64)*VLOOKUP(N64,Factors!$F$30:$H$39,3,FALSE)),"")</f>
        <v/>
      </c>
      <c r="R64" s="21" t="str">
        <f t="shared" si="1"/>
        <v/>
      </c>
    </row>
    <row r="65" spans="1:18">
      <c r="A65" s="14"/>
      <c r="B65" s="16"/>
      <c r="C65" s="14"/>
      <c r="D65" s="14"/>
      <c r="E65" s="14"/>
      <c r="F65" s="17"/>
      <c r="G65" s="14"/>
      <c r="H65" s="18" t="str">
        <f>IFERROR(VLOOKUP(C65,Factors!$A$30:$D$49,4,FALSE),"")</f>
        <v/>
      </c>
      <c r="I65" s="18" t="str">
        <f t="shared" si="0"/>
        <v/>
      </c>
      <c r="J65" s="19"/>
      <c r="K65" s="19"/>
      <c r="L65" s="19"/>
      <c r="M65" s="19"/>
      <c r="N65" s="14"/>
      <c r="O65" s="20" t="str">
        <f>IF(OR(J65="",K65=""),"",2*6371*ASIN(MIN(1,SQRT(SIN(RADIANS((IF(L65="",Setup!$B$9,L65)-J65)/2))^2+COS(RADIANS(J65))*COS(RADIANS(IF(L65="",Setup!$B$9,L65)))*SIN(RADIANS((IF(M65="",Setup!$B$10,M65)-K65)/2))^2))))</f>
        <v/>
      </c>
      <c r="P65" s="17"/>
      <c r="Q65" s="21" t="str">
        <f>IFERROR(IF(OR(O65="",P65=""),"",O65*IF(P65="",1,P65)*VLOOKUP(N65,Factors!$F$30:$H$39,3,FALSE)),"")</f>
        <v/>
      </c>
      <c r="R65" s="21" t="str">
        <f t="shared" si="1"/>
        <v/>
      </c>
    </row>
    <row r="66" spans="1:18">
      <c r="A66" s="14"/>
      <c r="B66" s="16"/>
      <c r="C66" s="14"/>
      <c r="D66" s="14"/>
      <c r="E66" s="14"/>
      <c r="F66" s="17"/>
      <c r="G66" s="14"/>
      <c r="H66" s="18" t="str">
        <f>IFERROR(VLOOKUP(C66,Factors!$A$30:$D$49,4,FALSE),"")</f>
        <v/>
      </c>
      <c r="I66" s="18" t="str">
        <f t="shared" ref="I66:I129" si="2">IF(OR(F66="",H66=""),"",F66*H66)</f>
        <v/>
      </c>
      <c r="J66" s="19"/>
      <c r="K66" s="19"/>
      <c r="L66" s="19"/>
      <c r="M66" s="19"/>
      <c r="N66" s="14"/>
      <c r="O66" s="20" t="str">
        <f>IF(OR(J66="",K66=""),"",2*6371*ASIN(MIN(1,SQRT(SIN(RADIANS((IF(L66="",Setup!$B$9,L66)-J66)/2))^2+COS(RADIANS(J66))*COS(RADIANS(IF(L66="",Setup!$B$9,L66)))*SIN(RADIANS((IF(M66="",Setup!$B$10,M66)-K66)/2))^2))))</f>
        <v/>
      </c>
      <c r="P66" s="17"/>
      <c r="Q66" s="21" t="str">
        <f>IFERROR(IF(OR(O66="",P66=""),"",O66*IF(P66="",1,P66)*VLOOKUP(N66,Factors!$F$30:$H$39,3,FALSE)),"")</f>
        <v/>
      </c>
      <c r="R66" s="21" t="str">
        <f t="shared" ref="R66:R129" si="3">IF(AND(I66="",Q66=""),"",SUM(I66,Q66))</f>
        <v/>
      </c>
    </row>
    <row r="67" spans="1:18">
      <c r="A67" s="14"/>
      <c r="B67" s="16"/>
      <c r="C67" s="14"/>
      <c r="D67" s="14"/>
      <c r="E67" s="14"/>
      <c r="F67" s="17"/>
      <c r="G67" s="14"/>
      <c r="H67" s="18" t="str">
        <f>IFERROR(VLOOKUP(C67,Factors!$A$30:$D$49,4,FALSE),"")</f>
        <v/>
      </c>
      <c r="I67" s="18" t="str">
        <f t="shared" si="2"/>
        <v/>
      </c>
      <c r="J67" s="19"/>
      <c r="K67" s="19"/>
      <c r="L67" s="19"/>
      <c r="M67" s="19"/>
      <c r="N67" s="14"/>
      <c r="O67" s="20" t="str">
        <f>IF(OR(J67="",K67=""),"",2*6371*ASIN(MIN(1,SQRT(SIN(RADIANS((IF(L67="",Setup!$B$9,L67)-J67)/2))^2+COS(RADIANS(J67))*COS(RADIANS(IF(L67="",Setup!$B$9,L67)))*SIN(RADIANS((IF(M67="",Setup!$B$10,M67)-K67)/2))^2))))</f>
        <v/>
      </c>
      <c r="P67" s="17"/>
      <c r="Q67" s="21" t="str">
        <f>IFERROR(IF(OR(O67="",P67=""),"",O67*IF(P67="",1,P67)*VLOOKUP(N67,Factors!$F$30:$H$39,3,FALSE)),"")</f>
        <v/>
      </c>
      <c r="R67" s="21" t="str">
        <f t="shared" si="3"/>
        <v/>
      </c>
    </row>
    <row r="68" spans="1:18">
      <c r="A68" s="14"/>
      <c r="B68" s="16"/>
      <c r="C68" s="14"/>
      <c r="D68" s="14"/>
      <c r="E68" s="14"/>
      <c r="F68" s="17"/>
      <c r="G68" s="14"/>
      <c r="H68" s="18" t="str">
        <f>IFERROR(VLOOKUP(C68,Factors!$A$30:$D$49,4,FALSE),"")</f>
        <v/>
      </c>
      <c r="I68" s="18" t="str">
        <f t="shared" si="2"/>
        <v/>
      </c>
      <c r="J68" s="19"/>
      <c r="K68" s="19"/>
      <c r="L68" s="19"/>
      <c r="M68" s="19"/>
      <c r="N68" s="14"/>
      <c r="O68" s="20" t="str">
        <f>IF(OR(J68="",K68=""),"",2*6371*ASIN(MIN(1,SQRT(SIN(RADIANS((IF(L68="",Setup!$B$9,L68)-J68)/2))^2+COS(RADIANS(J68))*COS(RADIANS(IF(L68="",Setup!$B$9,L68)))*SIN(RADIANS((IF(M68="",Setup!$B$10,M68)-K68)/2))^2))))</f>
        <v/>
      </c>
      <c r="P68" s="17"/>
      <c r="Q68" s="21" t="str">
        <f>IFERROR(IF(OR(O68="",P68=""),"",O68*IF(P68="",1,P68)*VLOOKUP(N68,Factors!$F$30:$H$39,3,FALSE)),"")</f>
        <v/>
      </c>
      <c r="R68" s="21" t="str">
        <f t="shared" si="3"/>
        <v/>
      </c>
    </row>
    <row r="69" spans="1:18">
      <c r="A69" s="14"/>
      <c r="B69" s="16"/>
      <c r="C69" s="14"/>
      <c r="D69" s="14"/>
      <c r="E69" s="14"/>
      <c r="F69" s="17"/>
      <c r="G69" s="14"/>
      <c r="H69" s="18" t="str">
        <f>IFERROR(VLOOKUP(C69,Factors!$A$30:$D$49,4,FALSE),"")</f>
        <v/>
      </c>
      <c r="I69" s="18" t="str">
        <f t="shared" si="2"/>
        <v/>
      </c>
      <c r="J69" s="19"/>
      <c r="K69" s="19"/>
      <c r="L69" s="19"/>
      <c r="M69" s="19"/>
      <c r="N69" s="14"/>
      <c r="O69" s="20" t="str">
        <f>IF(OR(J69="",K69=""),"",2*6371*ASIN(MIN(1,SQRT(SIN(RADIANS((IF(L69="",Setup!$B$9,L69)-J69)/2))^2+COS(RADIANS(J69))*COS(RADIANS(IF(L69="",Setup!$B$9,L69)))*SIN(RADIANS((IF(M69="",Setup!$B$10,M69)-K69)/2))^2))))</f>
        <v/>
      </c>
      <c r="P69" s="17"/>
      <c r="Q69" s="21" t="str">
        <f>IFERROR(IF(OR(O69="",P69=""),"",O69*IF(P69="",1,P69)*VLOOKUP(N69,Factors!$F$30:$H$39,3,FALSE)),"")</f>
        <v/>
      </c>
      <c r="R69" s="21" t="str">
        <f t="shared" si="3"/>
        <v/>
      </c>
    </row>
    <row r="70" spans="1:18">
      <c r="A70" s="14"/>
      <c r="B70" s="16"/>
      <c r="C70" s="14"/>
      <c r="D70" s="14"/>
      <c r="E70" s="14"/>
      <c r="F70" s="17"/>
      <c r="G70" s="14"/>
      <c r="H70" s="18" t="str">
        <f>IFERROR(VLOOKUP(C70,Factors!$A$30:$D$49,4,FALSE),"")</f>
        <v/>
      </c>
      <c r="I70" s="18" t="str">
        <f t="shared" si="2"/>
        <v/>
      </c>
      <c r="J70" s="19"/>
      <c r="K70" s="19"/>
      <c r="L70" s="19"/>
      <c r="M70" s="19"/>
      <c r="N70" s="14"/>
      <c r="O70" s="20" t="str">
        <f>IF(OR(J70="",K70=""),"",2*6371*ASIN(MIN(1,SQRT(SIN(RADIANS((IF(L70="",Setup!$B$9,L70)-J70)/2))^2+COS(RADIANS(J70))*COS(RADIANS(IF(L70="",Setup!$B$9,L70)))*SIN(RADIANS((IF(M70="",Setup!$B$10,M70)-K70)/2))^2))))</f>
        <v/>
      </c>
      <c r="P70" s="17"/>
      <c r="Q70" s="21" t="str">
        <f>IFERROR(IF(OR(O70="",P70=""),"",O70*IF(P70="",1,P70)*VLOOKUP(N70,Factors!$F$30:$H$39,3,FALSE)),"")</f>
        <v/>
      </c>
      <c r="R70" s="21" t="str">
        <f t="shared" si="3"/>
        <v/>
      </c>
    </row>
    <row r="71" spans="1:18">
      <c r="A71" s="14"/>
      <c r="B71" s="16"/>
      <c r="C71" s="14"/>
      <c r="D71" s="14"/>
      <c r="E71" s="14"/>
      <c r="F71" s="17"/>
      <c r="G71" s="14"/>
      <c r="H71" s="18" t="str">
        <f>IFERROR(VLOOKUP(C71,Factors!$A$30:$D$49,4,FALSE),"")</f>
        <v/>
      </c>
      <c r="I71" s="18" t="str">
        <f t="shared" si="2"/>
        <v/>
      </c>
      <c r="J71" s="19"/>
      <c r="K71" s="19"/>
      <c r="L71" s="19"/>
      <c r="M71" s="19"/>
      <c r="N71" s="14"/>
      <c r="O71" s="20" t="str">
        <f>IF(OR(J71="",K71=""),"",2*6371*ASIN(MIN(1,SQRT(SIN(RADIANS((IF(L71="",Setup!$B$9,L71)-J71)/2))^2+COS(RADIANS(J71))*COS(RADIANS(IF(L71="",Setup!$B$9,L71)))*SIN(RADIANS((IF(M71="",Setup!$B$10,M71)-K71)/2))^2))))</f>
        <v/>
      </c>
      <c r="P71" s="17"/>
      <c r="Q71" s="21" t="str">
        <f>IFERROR(IF(OR(O71="",P71=""),"",O71*IF(P71="",1,P71)*VLOOKUP(N71,Factors!$F$30:$H$39,3,FALSE)),"")</f>
        <v/>
      </c>
      <c r="R71" s="21" t="str">
        <f t="shared" si="3"/>
        <v/>
      </c>
    </row>
    <row r="72" spans="1:18">
      <c r="A72" s="14"/>
      <c r="B72" s="16"/>
      <c r="C72" s="14"/>
      <c r="D72" s="14"/>
      <c r="E72" s="14"/>
      <c r="F72" s="17"/>
      <c r="G72" s="14"/>
      <c r="H72" s="18" t="str">
        <f>IFERROR(VLOOKUP(C72,Factors!$A$30:$D$49,4,FALSE),"")</f>
        <v/>
      </c>
      <c r="I72" s="18" t="str">
        <f t="shared" si="2"/>
        <v/>
      </c>
      <c r="J72" s="19"/>
      <c r="K72" s="19"/>
      <c r="L72" s="19"/>
      <c r="M72" s="19"/>
      <c r="N72" s="14"/>
      <c r="O72" s="20" t="str">
        <f>IF(OR(J72="",K72=""),"",2*6371*ASIN(MIN(1,SQRT(SIN(RADIANS((IF(L72="",Setup!$B$9,L72)-J72)/2))^2+COS(RADIANS(J72))*COS(RADIANS(IF(L72="",Setup!$B$9,L72)))*SIN(RADIANS((IF(M72="",Setup!$B$10,M72)-K72)/2))^2))))</f>
        <v/>
      </c>
      <c r="P72" s="17"/>
      <c r="Q72" s="21" t="str">
        <f>IFERROR(IF(OR(O72="",P72=""),"",O72*IF(P72="",1,P72)*VLOOKUP(N72,Factors!$F$30:$H$39,3,FALSE)),"")</f>
        <v/>
      </c>
      <c r="R72" s="21" t="str">
        <f t="shared" si="3"/>
        <v/>
      </c>
    </row>
    <row r="73" spans="1:18">
      <c r="A73" s="14"/>
      <c r="B73" s="16"/>
      <c r="C73" s="14"/>
      <c r="D73" s="14"/>
      <c r="E73" s="14"/>
      <c r="F73" s="17"/>
      <c r="G73" s="14"/>
      <c r="H73" s="18" t="str">
        <f>IFERROR(VLOOKUP(C73,Factors!$A$30:$D$49,4,FALSE),"")</f>
        <v/>
      </c>
      <c r="I73" s="18" t="str">
        <f t="shared" si="2"/>
        <v/>
      </c>
      <c r="J73" s="19"/>
      <c r="K73" s="19"/>
      <c r="L73" s="19"/>
      <c r="M73" s="19"/>
      <c r="N73" s="14"/>
      <c r="O73" s="20" t="str">
        <f>IF(OR(J73="",K73=""),"",2*6371*ASIN(MIN(1,SQRT(SIN(RADIANS((IF(L73="",Setup!$B$9,L73)-J73)/2))^2+COS(RADIANS(J73))*COS(RADIANS(IF(L73="",Setup!$B$9,L73)))*SIN(RADIANS((IF(M73="",Setup!$B$10,M73)-K73)/2))^2))))</f>
        <v/>
      </c>
      <c r="P73" s="17"/>
      <c r="Q73" s="21" t="str">
        <f>IFERROR(IF(OR(O73="",P73=""),"",O73*IF(P73="",1,P73)*VLOOKUP(N73,Factors!$F$30:$H$39,3,FALSE)),"")</f>
        <v/>
      </c>
      <c r="R73" s="21" t="str">
        <f t="shared" si="3"/>
        <v/>
      </c>
    </row>
    <row r="74" spans="1:18">
      <c r="A74" s="14"/>
      <c r="B74" s="16"/>
      <c r="C74" s="14"/>
      <c r="D74" s="14"/>
      <c r="E74" s="14"/>
      <c r="F74" s="17"/>
      <c r="G74" s="14"/>
      <c r="H74" s="18" t="str">
        <f>IFERROR(VLOOKUP(C74,Factors!$A$30:$D$49,4,FALSE),"")</f>
        <v/>
      </c>
      <c r="I74" s="18" t="str">
        <f t="shared" si="2"/>
        <v/>
      </c>
      <c r="J74" s="19"/>
      <c r="K74" s="19"/>
      <c r="L74" s="19"/>
      <c r="M74" s="19"/>
      <c r="N74" s="14"/>
      <c r="O74" s="20" t="str">
        <f>IF(OR(J74="",K74=""),"",2*6371*ASIN(MIN(1,SQRT(SIN(RADIANS((IF(L74="",Setup!$B$9,L74)-J74)/2))^2+COS(RADIANS(J74))*COS(RADIANS(IF(L74="",Setup!$B$9,L74)))*SIN(RADIANS((IF(M74="",Setup!$B$10,M74)-K74)/2))^2))))</f>
        <v/>
      </c>
      <c r="P74" s="17"/>
      <c r="Q74" s="21" t="str">
        <f>IFERROR(IF(OR(O74="",P74=""),"",O74*IF(P74="",1,P74)*VLOOKUP(N74,Factors!$F$30:$H$39,3,FALSE)),"")</f>
        <v/>
      </c>
      <c r="R74" s="21" t="str">
        <f t="shared" si="3"/>
        <v/>
      </c>
    </row>
    <row r="75" spans="1:18">
      <c r="A75" s="14"/>
      <c r="B75" s="16"/>
      <c r="C75" s="14"/>
      <c r="D75" s="14"/>
      <c r="E75" s="14"/>
      <c r="F75" s="17"/>
      <c r="G75" s="14"/>
      <c r="H75" s="18" t="str">
        <f>IFERROR(VLOOKUP(C75,Factors!$A$30:$D$49,4,FALSE),"")</f>
        <v/>
      </c>
      <c r="I75" s="18" t="str">
        <f t="shared" si="2"/>
        <v/>
      </c>
      <c r="J75" s="19"/>
      <c r="K75" s="19"/>
      <c r="L75" s="19"/>
      <c r="M75" s="19"/>
      <c r="N75" s="14"/>
      <c r="O75" s="20" t="str">
        <f>IF(OR(J75="",K75=""),"",2*6371*ASIN(MIN(1,SQRT(SIN(RADIANS((IF(L75="",Setup!$B$9,L75)-J75)/2))^2+COS(RADIANS(J75))*COS(RADIANS(IF(L75="",Setup!$B$9,L75)))*SIN(RADIANS((IF(M75="",Setup!$B$10,M75)-K75)/2))^2))))</f>
        <v/>
      </c>
      <c r="P75" s="17"/>
      <c r="Q75" s="21" t="str">
        <f>IFERROR(IF(OR(O75="",P75=""),"",O75*IF(P75="",1,P75)*VLOOKUP(N75,Factors!$F$30:$H$39,3,FALSE)),"")</f>
        <v/>
      </c>
      <c r="R75" s="21" t="str">
        <f t="shared" si="3"/>
        <v/>
      </c>
    </row>
    <row r="76" spans="1:18">
      <c r="A76" s="14"/>
      <c r="B76" s="16"/>
      <c r="C76" s="14"/>
      <c r="D76" s="14"/>
      <c r="E76" s="14"/>
      <c r="F76" s="17"/>
      <c r="G76" s="14"/>
      <c r="H76" s="18" t="str">
        <f>IFERROR(VLOOKUP(C76,Factors!$A$30:$D$49,4,FALSE),"")</f>
        <v/>
      </c>
      <c r="I76" s="18" t="str">
        <f t="shared" si="2"/>
        <v/>
      </c>
      <c r="J76" s="19"/>
      <c r="K76" s="19"/>
      <c r="L76" s="19"/>
      <c r="M76" s="19"/>
      <c r="N76" s="14"/>
      <c r="O76" s="20" t="str">
        <f>IF(OR(J76="",K76=""),"",2*6371*ASIN(MIN(1,SQRT(SIN(RADIANS((IF(L76="",Setup!$B$9,L76)-J76)/2))^2+COS(RADIANS(J76))*COS(RADIANS(IF(L76="",Setup!$B$9,L76)))*SIN(RADIANS((IF(M76="",Setup!$B$10,M76)-K76)/2))^2))))</f>
        <v/>
      </c>
      <c r="P76" s="17"/>
      <c r="Q76" s="21" t="str">
        <f>IFERROR(IF(OR(O76="",P76=""),"",O76*IF(P76="",1,P76)*VLOOKUP(N76,Factors!$F$30:$H$39,3,FALSE)),"")</f>
        <v/>
      </c>
      <c r="R76" s="21" t="str">
        <f t="shared" si="3"/>
        <v/>
      </c>
    </row>
    <row r="77" spans="1:18">
      <c r="A77" s="14"/>
      <c r="B77" s="16"/>
      <c r="C77" s="14"/>
      <c r="D77" s="14"/>
      <c r="E77" s="14"/>
      <c r="F77" s="17"/>
      <c r="G77" s="14"/>
      <c r="H77" s="18" t="str">
        <f>IFERROR(VLOOKUP(C77,Factors!$A$30:$D$49,4,FALSE),"")</f>
        <v/>
      </c>
      <c r="I77" s="18" t="str">
        <f t="shared" si="2"/>
        <v/>
      </c>
      <c r="J77" s="19"/>
      <c r="K77" s="19"/>
      <c r="L77" s="19"/>
      <c r="M77" s="19"/>
      <c r="N77" s="14"/>
      <c r="O77" s="20" t="str">
        <f>IF(OR(J77="",K77=""),"",2*6371*ASIN(MIN(1,SQRT(SIN(RADIANS((IF(L77="",Setup!$B$9,L77)-J77)/2))^2+COS(RADIANS(J77))*COS(RADIANS(IF(L77="",Setup!$B$9,L77)))*SIN(RADIANS((IF(M77="",Setup!$B$10,M77)-K77)/2))^2))))</f>
        <v/>
      </c>
      <c r="P77" s="17"/>
      <c r="Q77" s="21" t="str">
        <f>IFERROR(IF(OR(O77="",P77=""),"",O77*IF(P77="",1,P77)*VLOOKUP(N77,Factors!$F$30:$H$39,3,FALSE)),"")</f>
        <v/>
      </c>
      <c r="R77" s="21" t="str">
        <f t="shared" si="3"/>
        <v/>
      </c>
    </row>
    <row r="78" spans="1:18">
      <c r="A78" s="14"/>
      <c r="B78" s="16"/>
      <c r="C78" s="14"/>
      <c r="D78" s="14"/>
      <c r="E78" s="14"/>
      <c r="F78" s="17"/>
      <c r="G78" s="14"/>
      <c r="H78" s="18" t="str">
        <f>IFERROR(VLOOKUP(C78,Factors!$A$30:$D$49,4,FALSE),"")</f>
        <v/>
      </c>
      <c r="I78" s="18" t="str">
        <f t="shared" si="2"/>
        <v/>
      </c>
      <c r="J78" s="19"/>
      <c r="K78" s="19"/>
      <c r="L78" s="19"/>
      <c r="M78" s="19"/>
      <c r="N78" s="14"/>
      <c r="O78" s="20" t="str">
        <f>IF(OR(J78="",K78=""),"",2*6371*ASIN(MIN(1,SQRT(SIN(RADIANS((IF(L78="",Setup!$B$9,L78)-J78)/2))^2+COS(RADIANS(J78))*COS(RADIANS(IF(L78="",Setup!$B$9,L78)))*SIN(RADIANS((IF(M78="",Setup!$B$10,M78)-K78)/2))^2))))</f>
        <v/>
      </c>
      <c r="P78" s="17"/>
      <c r="Q78" s="21" t="str">
        <f>IFERROR(IF(OR(O78="",P78=""),"",O78*IF(P78="",1,P78)*VLOOKUP(N78,Factors!$F$30:$H$39,3,FALSE)),"")</f>
        <v/>
      </c>
      <c r="R78" s="21" t="str">
        <f t="shared" si="3"/>
        <v/>
      </c>
    </row>
    <row r="79" spans="1:18">
      <c r="A79" s="14"/>
      <c r="B79" s="16"/>
      <c r="C79" s="14"/>
      <c r="D79" s="14"/>
      <c r="E79" s="14"/>
      <c r="F79" s="17"/>
      <c r="G79" s="14"/>
      <c r="H79" s="18" t="str">
        <f>IFERROR(VLOOKUP(C79,Factors!$A$30:$D$49,4,FALSE),"")</f>
        <v/>
      </c>
      <c r="I79" s="18" t="str">
        <f t="shared" si="2"/>
        <v/>
      </c>
      <c r="J79" s="19"/>
      <c r="K79" s="19"/>
      <c r="L79" s="19"/>
      <c r="M79" s="19"/>
      <c r="N79" s="14"/>
      <c r="O79" s="20" t="str">
        <f>IF(OR(J79="",K79=""),"",2*6371*ASIN(MIN(1,SQRT(SIN(RADIANS((IF(L79="",Setup!$B$9,L79)-J79)/2))^2+COS(RADIANS(J79))*COS(RADIANS(IF(L79="",Setup!$B$9,L79)))*SIN(RADIANS((IF(M79="",Setup!$B$10,M79)-K79)/2))^2))))</f>
        <v/>
      </c>
      <c r="P79" s="17"/>
      <c r="Q79" s="21" t="str">
        <f>IFERROR(IF(OR(O79="",P79=""),"",O79*IF(P79="",1,P79)*VLOOKUP(N79,Factors!$F$30:$H$39,3,FALSE)),"")</f>
        <v/>
      </c>
      <c r="R79" s="21" t="str">
        <f t="shared" si="3"/>
        <v/>
      </c>
    </row>
    <row r="80" spans="1:18">
      <c r="A80" s="14"/>
      <c r="B80" s="16"/>
      <c r="C80" s="14"/>
      <c r="D80" s="14"/>
      <c r="E80" s="14"/>
      <c r="F80" s="17"/>
      <c r="G80" s="14"/>
      <c r="H80" s="18" t="str">
        <f>IFERROR(VLOOKUP(C80,Factors!$A$30:$D$49,4,FALSE),"")</f>
        <v/>
      </c>
      <c r="I80" s="18" t="str">
        <f t="shared" si="2"/>
        <v/>
      </c>
      <c r="J80" s="19"/>
      <c r="K80" s="19"/>
      <c r="L80" s="19"/>
      <c r="M80" s="19"/>
      <c r="N80" s="14"/>
      <c r="O80" s="20" t="str">
        <f>IF(OR(J80="",K80=""),"",2*6371*ASIN(MIN(1,SQRT(SIN(RADIANS((IF(L80="",Setup!$B$9,L80)-J80)/2))^2+COS(RADIANS(J80))*COS(RADIANS(IF(L80="",Setup!$B$9,L80)))*SIN(RADIANS((IF(M80="",Setup!$B$10,M80)-K80)/2))^2))))</f>
        <v/>
      </c>
      <c r="P80" s="17"/>
      <c r="Q80" s="21" t="str">
        <f>IFERROR(IF(OR(O80="",P80=""),"",O80*IF(P80="",1,P80)*VLOOKUP(N80,Factors!$F$30:$H$39,3,FALSE)),"")</f>
        <v/>
      </c>
      <c r="R80" s="21" t="str">
        <f t="shared" si="3"/>
        <v/>
      </c>
    </row>
    <row r="81" spans="1:18">
      <c r="A81" s="14"/>
      <c r="B81" s="16"/>
      <c r="C81" s="14"/>
      <c r="D81" s="14"/>
      <c r="E81" s="14"/>
      <c r="F81" s="17"/>
      <c r="G81" s="14"/>
      <c r="H81" s="18" t="str">
        <f>IFERROR(VLOOKUP(C81,Factors!$A$30:$D$49,4,FALSE),"")</f>
        <v/>
      </c>
      <c r="I81" s="18" t="str">
        <f t="shared" si="2"/>
        <v/>
      </c>
      <c r="J81" s="19"/>
      <c r="K81" s="19"/>
      <c r="L81" s="19"/>
      <c r="M81" s="19"/>
      <c r="N81" s="14"/>
      <c r="O81" s="20" t="str">
        <f>IF(OR(J81="",K81=""),"",2*6371*ASIN(MIN(1,SQRT(SIN(RADIANS((IF(L81="",Setup!$B$9,L81)-J81)/2))^2+COS(RADIANS(J81))*COS(RADIANS(IF(L81="",Setup!$B$9,L81)))*SIN(RADIANS((IF(M81="",Setup!$B$10,M81)-K81)/2))^2))))</f>
        <v/>
      </c>
      <c r="P81" s="17"/>
      <c r="Q81" s="21" t="str">
        <f>IFERROR(IF(OR(O81="",P81=""),"",O81*IF(P81="",1,P81)*VLOOKUP(N81,Factors!$F$30:$H$39,3,FALSE)),"")</f>
        <v/>
      </c>
      <c r="R81" s="21" t="str">
        <f t="shared" si="3"/>
        <v/>
      </c>
    </row>
    <row r="82" spans="1:18">
      <c r="A82" s="14"/>
      <c r="B82" s="16"/>
      <c r="C82" s="14"/>
      <c r="D82" s="14"/>
      <c r="E82" s="14"/>
      <c r="F82" s="17"/>
      <c r="G82" s="14"/>
      <c r="H82" s="18" t="str">
        <f>IFERROR(VLOOKUP(C82,Factors!$A$30:$D$49,4,FALSE),"")</f>
        <v/>
      </c>
      <c r="I82" s="18" t="str">
        <f t="shared" si="2"/>
        <v/>
      </c>
      <c r="J82" s="19"/>
      <c r="K82" s="19"/>
      <c r="L82" s="19"/>
      <c r="M82" s="19"/>
      <c r="N82" s="14"/>
      <c r="O82" s="20" t="str">
        <f>IF(OR(J82="",K82=""),"",2*6371*ASIN(MIN(1,SQRT(SIN(RADIANS((IF(L82="",Setup!$B$9,L82)-J82)/2))^2+COS(RADIANS(J82))*COS(RADIANS(IF(L82="",Setup!$B$9,L82)))*SIN(RADIANS((IF(M82="",Setup!$B$10,M82)-K82)/2))^2))))</f>
        <v/>
      </c>
      <c r="P82" s="17"/>
      <c r="Q82" s="21" t="str">
        <f>IFERROR(IF(OR(O82="",P82=""),"",O82*IF(P82="",1,P82)*VLOOKUP(N82,Factors!$F$30:$H$39,3,FALSE)),"")</f>
        <v/>
      </c>
      <c r="R82" s="21" t="str">
        <f t="shared" si="3"/>
        <v/>
      </c>
    </row>
    <row r="83" spans="1:18">
      <c r="A83" s="14"/>
      <c r="B83" s="16"/>
      <c r="C83" s="14"/>
      <c r="D83" s="14"/>
      <c r="E83" s="14"/>
      <c r="F83" s="17"/>
      <c r="G83" s="14"/>
      <c r="H83" s="18" t="str">
        <f>IFERROR(VLOOKUP(C83,Factors!$A$30:$D$49,4,FALSE),"")</f>
        <v/>
      </c>
      <c r="I83" s="18" t="str">
        <f t="shared" si="2"/>
        <v/>
      </c>
      <c r="J83" s="19"/>
      <c r="K83" s="19"/>
      <c r="L83" s="19"/>
      <c r="M83" s="19"/>
      <c r="N83" s="14"/>
      <c r="O83" s="20" t="str">
        <f>IF(OR(J83="",K83=""),"",2*6371*ASIN(MIN(1,SQRT(SIN(RADIANS((IF(L83="",Setup!$B$9,L83)-J83)/2))^2+COS(RADIANS(J83))*COS(RADIANS(IF(L83="",Setup!$B$9,L83)))*SIN(RADIANS((IF(M83="",Setup!$B$10,M83)-K83)/2))^2))))</f>
        <v/>
      </c>
      <c r="P83" s="17"/>
      <c r="Q83" s="21" t="str">
        <f>IFERROR(IF(OR(O83="",P83=""),"",O83*IF(P83="",1,P83)*VLOOKUP(N83,Factors!$F$30:$H$39,3,FALSE)),"")</f>
        <v/>
      </c>
      <c r="R83" s="21" t="str">
        <f t="shared" si="3"/>
        <v/>
      </c>
    </row>
    <row r="84" spans="1:18">
      <c r="A84" s="14"/>
      <c r="B84" s="16"/>
      <c r="C84" s="14"/>
      <c r="D84" s="14"/>
      <c r="E84" s="14"/>
      <c r="F84" s="17"/>
      <c r="G84" s="14"/>
      <c r="H84" s="18" t="str">
        <f>IFERROR(VLOOKUP(C84,Factors!$A$30:$D$49,4,FALSE),"")</f>
        <v/>
      </c>
      <c r="I84" s="18" t="str">
        <f t="shared" si="2"/>
        <v/>
      </c>
      <c r="J84" s="19"/>
      <c r="K84" s="19"/>
      <c r="L84" s="19"/>
      <c r="M84" s="19"/>
      <c r="N84" s="14"/>
      <c r="O84" s="20" t="str">
        <f>IF(OR(J84="",K84=""),"",2*6371*ASIN(MIN(1,SQRT(SIN(RADIANS((IF(L84="",Setup!$B$9,L84)-J84)/2))^2+COS(RADIANS(J84))*COS(RADIANS(IF(L84="",Setup!$B$9,L84)))*SIN(RADIANS((IF(M84="",Setup!$B$10,M84)-K84)/2))^2))))</f>
        <v/>
      </c>
      <c r="P84" s="17"/>
      <c r="Q84" s="21" t="str">
        <f>IFERROR(IF(OR(O84="",P84=""),"",O84*IF(P84="",1,P84)*VLOOKUP(N84,Factors!$F$30:$H$39,3,FALSE)),"")</f>
        <v/>
      </c>
      <c r="R84" s="21" t="str">
        <f t="shared" si="3"/>
        <v/>
      </c>
    </row>
    <row r="85" spans="1:18">
      <c r="A85" s="14"/>
      <c r="B85" s="16"/>
      <c r="C85" s="14"/>
      <c r="D85" s="14"/>
      <c r="E85" s="14"/>
      <c r="F85" s="17"/>
      <c r="G85" s="14"/>
      <c r="H85" s="18" t="str">
        <f>IFERROR(VLOOKUP(C85,Factors!$A$30:$D$49,4,FALSE),"")</f>
        <v/>
      </c>
      <c r="I85" s="18" t="str">
        <f t="shared" si="2"/>
        <v/>
      </c>
      <c r="J85" s="19"/>
      <c r="K85" s="19"/>
      <c r="L85" s="19"/>
      <c r="M85" s="19"/>
      <c r="N85" s="14"/>
      <c r="O85" s="20" t="str">
        <f>IF(OR(J85="",K85=""),"",2*6371*ASIN(MIN(1,SQRT(SIN(RADIANS((IF(L85="",Setup!$B$9,L85)-J85)/2))^2+COS(RADIANS(J85))*COS(RADIANS(IF(L85="",Setup!$B$9,L85)))*SIN(RADIANS((IF(M85="",Setup!$B$10,M85)-K85)/2))^2))))</f>
        <v/>
      </c>
      <c r="P85" s="17"/>
      <c r="Q85" s="21" t="str">
        <f>IFERROR(IF(OR(O85="",P85=""),"",O85*IF(P85="",1,P85)*VLOOKUP(N85,Factors!$F$30:$H$39,3,FALSE)),"")</f>
        <v/>
      </c>
      <c r="R85" s="21" t="str">
        <f t="shared" si="3"/>
        <v/>
      </c>
    </row>
    <row r="86" spans="1:18">
      <c r="A86" s="14"/>
      <c r="B86" s="16"/>
      <c r="C86" s="14"/>
      <c r="D86" s="14"/>
      <c r="E86" s="14"/>
      <c r="F86" s="17"/>
      <c r="G86" s="14"/>
      <c r="H86" s="18" t="str">
        <f>IFERROR(VLOOKUP(C86,Factors!$A$30:$D$49,4,FALSE),"")</f>
        <v/>
      </c>
      <c r="I86" s="18" t="str">
        <f t="shared" si="2"/>
        <v/>
      </c>
      <c r="J86" s="19"/>
      <c r="K86" s="19"/>
      <c r="L86" s="19"/>
      <c r="M86" s="19"/>
      <c r="N86" s="14"/>
      <c r="O86" s="20" t="str">
        <f>IF(OR(J86="",K86=""),"",2*6371*ASIN(MIN(1,SQRT(SIN(RADIANS((IF(L86="",Setup!$B$9,L86)-J86)/2))^2+COS(RADIANS(J86))*COS(RADIANS(IF(L86="",Setup!$B$9,L86)))*SIN(RADIANS((IF(M86="",Setup!$B$10,M86)-K86)/2))^2))))</f>
        <v/>
      </c>
      <c r="P86" s="17"/>
      <c r="Q86" s="21" t="str">
        <f>IFERROR(IF(OR(O86="",P86=""),"",O86*IF(P86="",1,P86)*VLOOKUP(N86,Factors!$F$30:$H$39,3,FALSE)),"")</f>
        <v/>
      </c>
      <c r="R86" s="21" t="str">
        <f t="shared" si="3"/>
        <v/>
      </c>
    </row>
    <row r="87" spans="1:18">
      <c r="A87" s="14"/>
      <c r="B87" s="16"/>
      <c r="C87" s="14"/>
      <c r="D87" s="14"/>
      <c r="E87" s="14"/>
      <c r="F87" s="17"/>
      <c r="G87" s="14"/>
      <c r="H87" s="18" t="str">
        <f>IFERROR(VLOOKUP(C87,Factors!$A$30:$D$49,4,FALSE),"")</f>
        <v/>
      </c>
      <c r="I87" s="18" t="str">
        <f t="shared" si="2"/>
        <v/>
      </c>
      <c r="J87" s="19"/>
      <c r="K87" s="19"/>
      <c r="L87" s="19"/>
      <c r="M87" s="19"/>
      <c r="N87" s="14"/>
      <c r="O87" s="20" t="str">
        <f>IF(OR(J87="",K87=""),"",2*6371*ASIN(MIN(1,SQRT(SIN(RADIANS((IF(L87="",Setup!$B$9,L87)-J87)/2))^2+COS(RADIANS(J87))*COS(RADIANS(IF(L87="",Setup!$B$9,L87)))*SIN(RADIANS((IF(M87="",Setup!$B$10,M87)-K87)/2))^2))))</f>
        <v/>
      </c>
      <c r="P87" s="17"/>
      <c r="Q87" s="21" t="str">
        <f>IFERROR(IF(OR(O87="",P87=""),"",O87*IF(P87="",1,P87)*VLOOKUP(N87,Factors!$F$30:$H$39,3,FALSE)),"")</f>
        <v/>
      </c>
      <c r="R87" s="21" t="str">
        <f t="shared" si="3"/>
        <v/>
      </c>
    </row>
    <row r="88" spans="1:18">
      <c r="A88" s="14"/>
      <c r="B88" s="16"/>
      <c r="C88" s="14"/>
      <c r="D88" s="14"/>
      <c r="E88" s="14"/>
      <c r="F88" s="17"/>
      <c r="G88" s="14"/>
      <c r="H88" s="18" t="str">
        <f>IFERROR(VLOOKUP(C88,Factors!$A$30:$D$49,4,FALSE),"")</f>
        <v/>
      </c>
      <c r="I88" s="18" t="str">
        <f t="shared" si="2"/>
        <v/>
      </c>
      <c r="J88" s="19"/>
      <c r="K88" s="19"/>
      <c r="L88" s="19"/>
      <c r="M88" s="19"/>
      <c r="N88" s="14"/>
      <c r="O88" s="20" t="str">
        <f>IF(OR(J88="",K88=""),"",2*6371*ASIN(MIN(1,SQRT(SIN(RADIANS((IF(L88="",Setup!$B$9,L88)-J88)/2))^2+COS(RADIANS(J88))*COS(RADIANS(IF(L88="",Setup!$B$9,L88)))*SIN(RADIANS((IF(M88="",Setup!$B$10,M88)-K88)/2))^2))))</f>
        <v/>
      </c>
      <c r="P88" s="17"/>
      <c r="Q88" s="21" t="str">
        <f>IFERROR(IF(OR(O88="",P88=""),"",O88*IF(P88="",1,P88)*VLOOKUP(N88,Factors!$F$30:$H$39,3,FALSE)),"")</f>
        <v/>
      </c>
      <c r="R88" s="21" t="str">
        <f t="shared" si="3"/>
        <v/>
      </c>
    </row>
    <row r="89" spans="1:18">
      <c r="A89" s="14"/>
      <c r="B89" s="16"/>
      <c r="C89" s="14"/>
      <c r="D89" s="14"/>
      <c r="E89" s="14"/>
      <c r="F89" s="17"/>
      <c r="G89" s="14"/>
      <c r="H89" s="18" t="str">
        <f>IFERROR(VLOOKUP(C89,Factors!$A$30:$D$49,4,FALSE),"")</f>
        <v/>
      </c>
      <c r="I89" s="18" t="str">
        <f t="shared" si="2"/>
        <v/>
      </c>
      <c r="J89" s="19"/>
      <c r="K89" s="19"/>
      <c r="L89" s="19"/>
      <c r="M89" s="19"/>
      <c r="N89" s="14"/>
      <c r="O89" s="20" t="str">
        <f>IF(OR(J89="",K89=""),"",2*6371*ASIN(MIN(1,SQRT(SIN(RADIANS((IF(L89="",Setup!$B$9,L89)-J89)/2))^2+COS(RADIANS(J89))*COS(RADIANS(IF(L89="",Setup!$B$9,L89)))*SIN(RADIANS((IF(M89="",Setup!$B$10,M89)-K89)/2))^2))))</f>
        <v/>
      </c>
      <c r="P89" s="17"/>
      <c r="Q89" s="21" t="str">
        <f>IFERROR(IF(OR(O89="",P89=""),"",O89*IF(P89="",1,P89)*VLOOKUP(N89,Factors!$F$30:$H$39,3,FALSE)),"")</f>
        <v/>
      </c>
      <c r="R89" s="21" t="str">
        <f t="shared" si="3"/>
        <v/>
      </c>
    </row>
    <row r="90" spans="1:18">
      <c r="A90" s="14"/>
      <c r="B90" s="16"/>
      <c r="C90" s="14"/>
      <c r="D90" s="14"/>
      <c r="E90" s="14"/>
      <c r="F90" s="17"/>
      <c r="G90" s="14"/>
      <c r="H90" s="18" t="str">
        <f>IFERROR(VLOOKUP(C90,Factors!$A$30:$D$49,4,FALSE),"")</f>
        <v/>
      </c>
      <c r="I90" s="18" t="str">
        <f t="shared" si="2"/>
        <v/>
      </c>
      <c r="J90" s="19"/>
      <c r="K90" s="19"/>
      <c r="L90" s="19"/>
      <c r="M90" s="19"/>
      <c r="N90" s="14"/>
      <c r="O90" s="20" t="str">
        <f>IF(OR(J90="",K90=""),"",2*6371*ASIN(MIN(1,SQRT(SIN(RADIANS((IF(L90="",Setup!$B$9,L90)-J90)/2))^2+COS(RADIANS(J90))*COS(RADIANS(IF(L90="",Setup!$B$9,L90)))*SIN(RADIANS((IF(M90="",Setup!$B$10,M90)-K90)/2))^2))))</f>
        <v/>
      </c>
      <c r="P90" s="17"/>
      <c r="Q90" s="21" t="str">
        <f>IFERROR(IF(OR(O90="",P90=""),"",O90*IF(P90="",1,P90)*VLOOKUP(N90,Factors!$F$30:$H$39,3,FALSE)),"")</f>
        <v/>
      </c>
      <c r="R90" s="21" t="str">
        <f t="shared" si="3"/>
        <v/>
      </c>
    </row>
    <row r="91" spans="1:18">
      <c r="A91" s="14"/>
      <c r="B91" s="16"/>
      <c r="C91" s="14"/>
      <c r="D91" s="14"/>
      <c r="E91" s="14"/>
      <c r="F91" s="17"/>
      <c r="G91" s="14"/>
      <c r="H91" s="18" t="str">
        <f>IFERROR(VLOOKUP(C91,Factors!$A$30:$D$49,4,FALSE),"")</f>
        <v/>
      </c>
      <c r="I91" s="18" t="str">
        <f t="shared" si="2"/>
        <v/>
      </c>
      <c r="J91" s="19"/>
      <c r="K91" s="19"/>
      <c r="L91" s="19"/>
      <c r="M91" s="19"/>
      <c r="N91" s="14"/>
      <c r="O91" s="20" t="str">
        <f>IF(OR(J91="",K91=""),"",2*6371*ASIN(MIN(1,SQRT(SIN(RADIANS((IF(L91="",Setup!$B$9,L91)-J91)/2))^2+COS(RADIANS(J91))*COS(RADIANS(IF(L91="",Setup!$B$9,L91)))*SIN(RADIANS((IF(M91="",Setup!$B$10,M91)-K91)/2))^2))))</f>
        <v/>
      </c>
      <c r="P91" s="17"/>
      <c r="Q91" s="21" t="str">
        <f>IFERROR(IF(OR(O91="",P91=""),"",O91*IF(P91="",1,P91)*VLOOKUP(N91,Factors!$F$30:$H$39,3,FALSE)),"")</f>
        <v/>
      </c>
      <c r="R91" s="21" t="str">
        <f t="shared" si="3"/>
        <v/>
      </c>
    </row>
    <row r="92" spans="1:18">
      <c r="A92" s="14"/>
      <c r="B92" s="16"/>
      <c r="C92" s="14"/>
      <c r="D92" s="14"/>
      <c r="E92" s="14"/>
      <c r="F92" s="17"/>
      <c r="G92" s="14"/>
      <c r="H92" s="18" t="str">
        <f>IFERROR(VLOOKUP(C92,Factors!$A$30:$D$49,4,FALSE),"")</f>
        <v/>
      </c>
      <c r="I92" s="18" t="str">
        <f t="shared" si="2"/>
        <v/>
      </c>
      <c r="J92" s="19"/>
      <c r="K92" s="19"/>
      <c r="L92" s="19"/>
      <c r="M92" s="19"/>
      <c r="N92" s="14"/>
      <c r="O92" s="20" t="str">
        <f>IF(OR(J92="",K92=""),"",2*6371*ASIN(MIN(1,SQRT(SIN(RADIANS((IF(L92="",Setup!$B$9,L92)-J92)/2))^2+COS(RADIANS(J92))*COS(RADIANS(IF(L92="",Setup!$B$9,L92)))*SIN(RADIANS((IF(M92="",Setup!$B$10,M92)-K92)/2))^2))))</f>
        <v/>
      </c>
      <c r="P92" s="17"/>
      <c r="Q92" s="21" t="str">
        <f>IFERROR(IF(OR(O92="",P92=""),"",O92*IF(P92="",1,P92)*VLOOKUP(N92,Factors!$F$30:$H$39,3,FALSE)),"")</f>
        <v/>
      </c>
      <c r="R92" s="21" t="str">
        <f t="shared" si="3"/>
        <v/>
      </c>
    </row>
    <row r="93" spans="1:18">
      <c r="A93" s="14"/>
      <c r="B93" s="16"/>
      <c r="C93" s="14"/>
      <c r="D93" s="14"/>
      <c r="E93" s="14"/>
      <c r="F93" s="17"/>
      <c r="G93" s="14"/>
      <c r="H93" s="18" t="str">
        <f>IFERROR(VLOOKUP(C93,Factors!$A$30:$D$49,4,FALSE),"")</f>
        <v/>
      </c>
      <c r="I93" s="18" t="str">
        <f t="shared" si="2"/>
        <v/>
      </c>
      <c r="J93" s="19"/>
      <c r="K93" s="19"/>
      <c r="L93" s="19"/>
      <c r="M93" s="19"/>
      <c r="N93" s="14"/>
      <c r="O93" s="20" t="str">
        <f>IF(OR(J93="",K93=""),"",2*6371*ASIN(MIN(1,SQRT(SIN(RADIANS((IF(L93="",Setup!$B$9,L93)-J93)/2))^2+COS(RADIANS(J93))*COS(RADIANS(IF(L93="",Setup!$B$9,L93)))*SIN(RADIANS((IF(M93="",Setup!$B$10,M93)-K93)/2))^2))))</f>
        <v/>
      </c>
      <c r="P93" s="17"/>
      <c r="Q93" s="21" t="str">
        <f>IFERROR(IF(OR(O93="",P93=""),"",O93*IF(P93="",1,P93)*VLOOKUP(N93,Factors!$F$30:$H$39,3,FALSE)),"")</f>
        <v/>
      </c>
      <c r="R93" s="21" t="str">
        <f t="shared" si="3"/>
        <v/>
      </c>
    </row>
    <row r="94" spans="1:18">
      <c r="A94" s="14"/>
      <c r="B94" s="16"/>
      <c r="C94" s="14"/>
      <c r="D94" s="14"/>
      <c r="E94" s="14"/>
      <c r="F94" s="17"/>
      <c r="G94" s="14"/>
      <c r="H94" s="18" t="str">
        <f>IFERROR(VLOOKUP(C94,Factors!$A$30:$D$49,4,FALSE),"")</f>
        <v/>
      </c>
      <c r="I94" s="18" t="str">
        <f t="shared" si="2"/>
        <v/>
      </c>
      <c r="J94" s="19"/>
      <c r="K94" s="19"/>
      <c r="L94" s="19"/>
      <c r="M94" s="19"/>
      <c r="N94" s="14"/>
      <c r="O94" s="20" t="str">
        <f>IF(OR(J94="",K94=""),"",2*6371*ASIN(MIN(1,SQRT(SIN(RADIANS((IF(L94="",Setup!$B$9,L94)-J94)/2))^2+COS(RADIANS(J94))*COS(RADIANS(IF(L94="",Setup!$B$9,L94)))*SIN(RADIANS((IF(M94="",Setup!$B$10,M94)-K94)/2))^2))))</f>
        <v/>
      </c>
      <c r="P94" s="17"/>
      <c r="Q94" s="21" t="str">
        <f>IFERROR(IF(OR(O94="",P94=""),"",O94*IF(P94="",1,P94)*VLOOKUP(N94,Factors!$F$30:$H$39,3,FALSE)),"")</f>
        <v/>
      </c>
      <c r="R94" s="21" t="str">
        <f t="shared" si="3"/>
        <v/>
      </c>
    </row>
    <row r="95" spans="1:18">
      <c r="A95" s="14"/>
      <c r="B95" s="16"/>
      <c r="C95" s="14"/>
      <c r="D95" s="14"/>
      <c r="E95" s="14"/>
      <c r="F95" s="17"/>
      <c r="G95" s="14"/>
      <c r="H95" s="18" t="str">
        <f>IFERROR(VLOOKUP(C95,Factors!$A$30:$D$49,4,FALSE),"")</f>
        <v/>
      </c>
      <c r="I95" s="18" t="str">
        <f t="shared" si="2"/>
        <v/>
      </c>
      <c r="J95" s="19"/>
      <c r="K95" s="19"/>
      <c r="L95" s="19"/>
      <c r="M95" s="19"/>
      <c r="N95" s="14"/>
      <c r="O95" s="20" t="str">
        <f>IF(OR(J95="",K95=""),"",2*6371*ASIN(MIN(1,SQRT(SIN(RADIANS((IF(L95="",Setup!$B$9,L95)-J95)/2))^2+COS(RADIANS(J95))*COS(RADIANS(IF(L95="",Setup!$B$9,L95)))*SIN(RADIANS((IF(M95="",Setup!$B$10,M95)-K95)/2))^2))))</f>
        <v/>
      </c>
      <c r="P95" s="17"/>
      <c r="Q95" s="21" t="str">
        <f>IFERROR(IF(OR(O95="",P95=""),"",O95*IF(P95="",1,P95)*VLOOKUP(N95,Factors!$F$30:$H$39,3,FALSE)),"")</f>
        <v/>
      </c>
      <c r="R95" s="21" t="str">
        <f t="shared" si="3"/>
        <v/>
      </c>
    </row>
    <row r="96" spans="1:18">
      <c r="A96" s="14"/>
      <c r="B96" s="16"/>
      <c r="C96" s="14"/>
      <c r="D96" s="14"/>
      <c r="E96" s="14"/>
      <c r="F96" s="17"/>
      <c r="G96" s="14"/>
      <c r="H96" s="18" t="str">
        <f>IFERROR(VLOOKUP(C96,Factors!$A$30:$D$49,4,FALSE),"")</f>
        <v/>
      </c>
      <c r="I96" s="18" t="str">
        <f t="shared" si="2"/>
        <v/>
      </c>
      <c r="J96" s="19"/>
      <c r="K96" s="19"/>
      <c r="L96" s="19"/>
      <c r="M96" s="19"/>
      <c r="N96" s="14"/>
      <c r="O96" s="20" t="str">
        <f>IF(OR(J96="",K96=""),"",2*6371*ASIN(MIN(1,SQRT(SIN(RADIANS((IF(L96="",Setup!$B$9,L96)-J96)/2))^2+COS(RADIANS(J96))*COS(RADIANS(IF(L96="",Setup!$B$9,L96)))*SIN(RADIANS((IF(M96="",Setup!$B$10,M96)-K96)/2))^2))))</f>
        <v/>
      </c>
      <c r="P96" s="17"/>
      <c r="Q96" s="21" t="str">
        <f>IFERROR(IF(OR(O96="",P96=""),"",O96*IF(P96="",1,P96)*VLOOKUP(N96,Factors!$F$30:$H$39,3,FALSE)),"")</f>
        <v/>
      </c>
      <c r="R96" s="21" t="str">
        <f t="shared" si="3"/>
        <v/>
      </c>
    </row>
    <row r="97" spans="1:18">
      <c r="A97" s="14"/>
      <c r="B97" s="16"/>
      <c r="C97" s="14"/>
      <c r="D97" s="14"/>
      <c r="E97" s="14"/>
      <c r="F97" s="17"/>
      <c r="G97" s="14"/>
      <c r="H97" s="18" t="str">
        <f>IFERROR(VLOOKUP(C97,Factors!$A$30:$D$49,4,FALSE),"")</f>
        <v/>
      </c>
      <c r="I97" s="18" t="str">
        <f t="shared" si="2"/>
        <v/>
      </c>
      <c r="J97" s="19"/>
      <c r="K97" s="19"/>
      <c r="L97" s="19"/>
      <c r="M97" s="19"/>
      <c r="N97" s="14"/>
      <c r="O97" s="20" t="str">
        <f>IF(OR(J97="",K97=""),"",2*6371*ASIN(MIN(1,SQRT(SIN(RADIANS((IF(L97="",Setup!$B$9,L97)-J97)/2))^2+COS(RADIANS(J97))*COS(RADIANS(IF(L97="",Setup!$B$9,L97)))*SIN(RADIANS((IF(M97="",Setup!$B$10,M97)-K97)/2))^2))))</f>
        <v/>
      </c>
      <c r="P97" s="17"/>
      <c r="Q97" s="21" t="str">
        <f>IFERROR(IF(OR(O97="",P97=""),"",O97*IF(P97="",1,P97)*VLOOKUP(N97,Factors!$F$30:$H$39,3,FALSE)),"")</f>
        <v/>
      </c>
      <c r="R97" s="21" t="str">
        <f t="shared" si="3"/>
        <v/>
      </c>
    </row>
    <row r="98" spans="1:18">
      <c r="A98" s="14"/>
      <c r="B98" s="16"/>
      <c r="C98" s="14"/>
      <c r="D98" s="14"/>
      <c r="E98" s="14"/>
      <c r="F98" s="17"/>
      <c r="G98" s="14"/>
      <c r="H98" s="18" t="str">
        <f>IFERROR(VLOOKUP(C98,Factors!$A$30:$D$49,4,FALSE),"")</f>
        <v/>
      </c>
      <c r="I98" s="18" t="str">
        <f t="shared" si="2"/>
        <v/>
      </c>
      <c r="J98" s="19"/>
      <c r="K98" s="19"/>
      <c r="L98" s="19"/>
      <c r="M98" s="19"/>
      <c r="N98" s="14"/>
      <c r="O98" s="20" t="str">
        <f>IF(OR(J98="",K98=""),"",2*6371*ASIN(MIN(1,SQRT(SIN(RADIANS((IF(L98="",Setup!$B$9,L98)-J98)/2))^2+COS(RADIANS(J98))*COS(RADIANS(IF(L98="",Setup!$B$9,L98)))*SIN(RADIANS((IF(M98="",Setup!$B$10,M98)-K98)/2))^2))))</f>
        <v/>
      </c>
      <c r="P98" s="17"/>
      <c r="Q98" s="21" t="str">
        <f>IFERROR(IF(OR(O98="",P98=""),"",O98*IF(P98="",1,P98)*VLOOKUP(N98,Factors!$F$30:$H$39,3,FALSE)),"")</f>
        <v/>
      </c>
      <c r="R98" s="21" t="str">
        <f t="shared" si="3"/>
        <v/>
      </c>
    </row>
    <row r="99" spans="1:18">
      <c r="A99" s="14"/>
      <c r="B99" s="16"/>
      <c r="C99" s="14"/>
      <c r="D99" s="14"/>
      <c r="E99" s="14"/>
      <c r="F99" s="17"/>
      <c r="G99" s="14"/>
      <c r="H99" s="18" t="str">
        <f>IFERROR(VLOOKUP(C99,Factors!$A$30:$D$49,4,FALSE),"")</f>
        <v/>
      </c>
      <c r="I99" s="18" t="str">
        <f t="shared" si="2"/>
        <v/>
      </c>
      <c r="J99" s="19"/>
      <c r="K99" s="19"/>
      <c r="L99" s="19"/>
      <c r="M99" s="19"/>
      <c r="N99" s="14"/>
      <c r="O99" s="20" t="str">
        <f>IF(OR(J99="",K99=""),"",2*6371*ASIN(MIN(1,SQRT(SIN(RADIANS((IF(L99="",Setup!$B$9,L99)-J99)/2))^2+COS(RADIANS(J99))*COS(RADIANS(IF(L99="",Setup!$B$9,L99)))*SIN(RADIANS((IF(M99="",Setup!$B$10,M99)-K99)/2))^2))))</f>
        <v/>
      </c>
      <c r="P99" s="17"/>
      <c r="Q99" s="21" t="str">
        <f>IFERROR(IF(OR(O99="",P99=""),"",O99*IF(P99="",1,P99)*VLOOKUP(N99,Factors!$F$30:$H$39,3,FALSE)),"")</f>
        <v/>
      </c>
      <c r="R99" s="21" t="str">
        <f t="shared" si="3"/>
        <v/>
      </c>
    </row>
    <row r="100" spans="1:18">
      <c r="A100" s="14"/>
      <c r="B100" s="16"/>
      <c r="C100" s="14"/>
      <c r="D100" s="14"/>
      <c r="E100" s="14"/>
      <c r="F100" s="17"/>
      <c r="G100" s="14"/>
      <c r="H100" s="18" t="str">
        <f>IFERROR(VLOOKUP(C100,Factors!$A$30:$D$49,4,FALSE),"")</f>
        <v/>
      </c>
      <c r="I100" s="18" t="str">
        <f t="shared" si="2"/>
        <v/>
      </c>
      <c r="J100" s="19"/>
      <c r="K100" s="19"/>
      <c r="L100" s="19"/>
      <c r="M100" s="19"/>
      <c r="N100" s="14"/>
      <c r="O100" s="20" t="str">
        <f>IF(OR(J100="",K100=""),"",2*6371*ASIN(MIN(1,SQRT(SIN(RADIANS((IF(L100="",Setup!$B$9,L100)-J100)/2))^2+COS(RADIANS(J100))*COS(RADIANS(IF(L100="",Setup!$B$9,L100)))*SIN(RADIANS((IF(M100="",Setup!$B$10,M100)-K100)/2))^2))))</f>
        <v/>
      </c>
      <c r="P100" s="17"/>
      <c r="Q100" s="21" t="str">
        <f>IFERROR(IF(OR(O100="",P100=""),"",O100*IF(P100="",1,P100)*VLOOKUP(N100,Factors!$F$30:$H$39,3,FALSE)),"")</f>
        <v/>
      </c>
      <c r="R100" s="21" t="str">
        <f t="shared" si="3"/>
        <v/>
      </c>
    </row>
    <row r="101" spans="1:18">
      <c r="A101" s="14"/>
      <c r="B101" s="16"/>
      <c r="C101" s="14"/>
      <c r="D101" s="14"/>
      <c r="E101" s="14"/>
      <c r="F101" s="17"/>
      <c r="G101" s="14"/>
      <c r="H101" s="18" t="str">
        <f>IFERROR(VLOOKUP(C101,Factors!$A$30:$D$49,4,FALSE),"")</f>
        <v/>
      </c>
      <c r="I101" s="18" t="str">
        <f t="shared" si="2"/>
        <v/>
      </c>
      <c r="J101" s="19"/>
      <c r="K101" s="19"/>
      <c r="L101" s="19"/>
      <c r="M101" s="19"/>
      <c r="N101" s="14"/>
      <c r="O101" s="20" t="str">
        <f>IF(OR(J101="",K101=""),"",2*6371*ASIN(MIN(1,SQRT(SIN(RADIANS((IF(L101="",Setup!$B$9,L101)-J101)/2))^2+COS(RADIANS(J101))*COS(RADIANS(IF(L101="",Setup!$B$9,L101)))*SIN(RADIANS((IF(M101="",Setup!$B$10,M101)-K101)/2))^2))))</f>
        <v/>
      </c>
      <c r="P101" s="17"/>
      <c r="Q101" s="21" t="str">
        <f>IFERROR(IF(OR(O101="",P101=""),"",O101*IF(P101="",1,P101)*VLOOKUP(N101,Factors!$F$30:$H$39,3,FALSE)),"")</f>
        <v/>
      </c>
      <c r="R101" s="21" t="str">
        <f t="shared" si="3"/>
        <v/>
      </c>
    </row>
    <row r="102" spans="1:18">
      <c r="A102" s="14"/>
      <c r="B102" s="16"/>
      <c r="C102" s="14"/>
      <c r="D102" s="14"/>
      <c r="E102" s="14"/>
      <c r="F102" s="17"/>
      <c r="G102" s="14"/>
      <c r="H102" s="18" t="str">
        <f>IFERROR(VLOOKUP(C102,Factors!$A$30:$D$49,4,FALSE),"")</f>
        <v/>
      </c>
      <c r="I102" s="18" t="str">
        <f t="shared" si="2"/>
        <v/>
      </c>
      <c r="J102" s="19"/>
      <c r="K102" s="19"/>
      <c r="L102" s="19"/>
      <c r="M102" s="19"/>
      <c r="N102" s="14"/>
      <c r="O102" s="20" t="str">
        <f>IF(OR(J102="",K102=""),"",2*6371*ASIN(MIN(1,SQRT(SIN(RADIANS((IF(L102="",Setup!$B$9,L102)-J102)/2))^2+COS(RADIANS(J102))*COS(RADIANS(IF(L102="",Setup!$B$9,L102)))*SIN(RADIANS((IF(M102="",Setup!$B$10,M102)-K102)/2))^2))))</f>
        <v/>
      </c>
      <c r="P102" s="17"/>
      <c r="Q102" s="21" t="str">
        <f>IFERROR(IF(OR(O102="",P102=""),"",O102*IF(P102="",1,P102)*VLOOKUP(N102,Factors!$F$30:$H$39,3,FALSE)),"")</f>
        <v/>
      </c>
      <c r="R102" s="21" t="str">
        <f t="shared" si="3"/>
        <v/>
      </c>
    </row>
    <row r="103" spans="1:18">
      <c r="A103" s="14"/>
      <c r="B103" s="16"/>
      <c r="C103" s="14"/>
      <c r="D103" s="14"/>
      <c r="E103" s="14"/>
      <c r="F103" s="17"/>
      <c r="G103" s="14"/>
      <c r="H103" s="18" t="str">
        <f>IFERROR(VLOOKUP(C103,Factors!$A$30:$D$49,4,FALSE),"")</f>
        <v/>
      </c>
      <c r="I103" s="18" t="str">
        <f t="shared" si="2"/>
        <v/>
      </c>
      <c r="J103" s="19"/>
      <c r="K103" s="19"/>
      <c r="L103" s="19"/>
      <c r="M103" s="19"/>
      <c r="N103" s="14"/>
      <c r="O103" s="20" t="str">
        <f>IF(OR(J103="",K103=""),"",2*6371*ASIN(MIN(1,SQRT(SIN(RADIANS((IF(L103="",Setup!$B$9,L103)-J103)/2))^2+COS(RADIANS(J103))*COS(RADIANS(IF(L103="",Setup!$B$9,L103)))*SIN(RADIANS((IF(M103="",Setup!$B$10,M103)-K103)/2))^2))))</f>
        <v/>
      </c>
      <c r="P103" s="17"/>
      <c r="Q103" s="21" t="str">
        <f>IFERROR(IF(OR(O103="",P103=""),"",O103*IF(P103="",1,P103)*VLOOKUP(N103,Factors!$F$30:$H$39,3,FALSE)),"")</f>
        <v/>
      </c>
      <c r="R103" s="21" t="str">
        <f t="shared" si="3"/>
        <v/>
      </c>
    </row>
    <row r="104" spans="1:18">
      <c r="A104" s="14"/>
      <c r="B104" s="16"/>
      <c r="C104" s="14"/>
      <c r="D104" s="14"/>
      <c r="E104" s="14"/>
      <c r="F104" s="17"/>
      <c r="G104" s="14"/>
      <c r="H104" s="18" t="str">
        <f>IFERROR(VLOOKUP(C104,Factors!$A$30:$D$49,4,FALSE),"")</f>
        <v/>
      </c>
      <c r="I104" s="18" t="str">
        <f t="shared" si="2"/>
        <v/>
      </c>
      <c r="J104" s="19"/>
      <c r="K104" s="19"/>
      <c r="L104" s="19"/>
      <c r="M104" s="19"/>
      <c r="N104" s="14"/>
      <c r="O104" s="20" t="str">
        <f>IF(OR(J104="",K104=""),"",2*6371*ASIN(MIN(1,SQRT(SIN(RADIANS((IF(L104="",Setup!$B$9,L104)-J104)/2))^2+COS(RADIANS(J104))*COS(RADIANS(IF(L104="",Setup!$B$9,L104)))*SIN(RADIANS((IF(M104="",Setup!$B$10,M104)-K104)/2))^2))))</f>
        <v/>
      </c>
      <c r="P104" s="17"/>
      <c r="Q104" s="21" t="str">
        <f>IFERROR(IF(OR(O104="",P104=""),"",O104*IF(P104="",1,P104)*VLOOKUP(N104,Factors!$F$30:$H$39,3,FALSE)),"")</f>
        <v/>
      </c>
      <c r="R104" s="21" t="str">
        <f t="shared" si="3"/>
        <v/>
      </c>
    </row>
    <row r="105" spans="1:18">
      <c r="A105" s="14"/>
      <c r="B105" s="16"/>
      <c r="C105" s="14"/>
      <c r="D105" s="14"/>
      <c r="E105" s="14"/>
      <c r="F105" s="17"/>
      <c r="G105" s="14"/>
      <c r="H105" s="18" t="str">
        <f>IFERROR(VLOOKUP(C105,Factors!$A$30:$D$49,4,FALSE),"")</f>
        <v/>
      </c>
      <c r="I105" s="18" t="str">
        <f t="shared" si="2"/>
        <v/>
      </c>
      <c r="J105" s="19"/>
      <c r="K105" s="19"/>
      <c r="L105" s="19"/>
      <c r="M105" s="19"/>
      <c r="N105" s="14"/>
      <c r="O105" s="20" t="str">
        <f>IF(OR(J105="",K105=""),"",2*6371*ASIN(MIN(1,SQRT(SIN(RADIANS((IF(L105="",Setup!$B$9,L105)-J105)/2))^2+COS(RADIANS(J105))*COS(RADIANS(IF(L105="",Setup!$B$9,L105)))*SIN(RADIANS((IF(M105="",Setup!$B$10,M105)-K105)/2))^2))))</f>
        <v/>
      </c>
      <c r="P105" s="17"/>
      <c r="Q105" s="21" t="str">
        <f>IFERROR(IF(OR(O105="",P105=""),"",O105*IF(P105="",1,P105)*VLOOKUP(N105,Factors!$F$30:$H$39,3,FALSE)),"")</f>
        <v/>
      </c>
      <c r="R105" s="21" t="str">
        <f t="shared" si="3"/>
        <v/>
      </c>
    </row>
    <row r="106" spans="1:18">
      <c r="A106" s="14"/>
      <c r="B106" s="16"/>
      <c r="C106" s="14"/>
      <c r="D106" s="14"/>
      <c r="E106" s="14"/>
      <c r="F106" s="17"/>
      <c r="G106" s="14"/>
      <c r="H106" s="18" t="str">
        <f>IFERROR(VLOOKUP(C106,Factors!$A$30:$D$49,4,FALSE),"")</f>
        <v/>
      </c>
      <c r="I106" s="18" t="str">
        <f t="shared" si="2"/>
        <v/>
      </c>
      <c r="J106" s="19"/>
      <c r="K106" s="19"/>
      <c r="L106" s="19"/>
      <c r="M106" s="19"/>
      <c r="N106" s="14"/>
      <c r="O106" s="20" t="str">
        <f>IF(OR(J106="",K106=""),"",2*6371*ASIN(MIN(1,SQRT(SIN(RADIANS((IF(L106="",Setup!$B$9,L106)-J106)/2))^2+COS(RADIANS(J106))*COS(RADIANS(IF(L106="",Setup!$B$9,L106)))*SIN(RADIANS((IF(M106="",Setup!$B$10,M106)-K106)/2))^2))))</f>
        <v/>
      </c>
      <c r="P106" s="17"/>
      <c r="Q106" s="21" t="str">
        <f>IFERROR(IF(OR(O106="",P106=""),"",O106*IF(P106="",1,P106)*VLOOKUP(N106,Factors!$F$30:$H$39,3,FALSE)),"")</f>
        <v/>
      </c>
      <c r="R106" s="21" t="str">
        <f t="shared" si="3"/>
        <v/>
      </c>
    </row>
    <row r="107" spans="1:18">
      <c r="A107" s="14"/>
      <c r="B107" s="16"/>
      <c r="C107" s="14"/>
      <c r="D107" s="14"/>
      <c r="E107" s="14"/>
      <c r="F107" s="17"/>
      <c r="G107" s="14"/>
      <c r="H107" s="18" t="str">
        <f>IFERROR(VLOOKUP(C107,Factors!$A$30:$D$49,4,FALSE),"")</f>
        <v/>
      </c>
      <c r="I107" s="18" t="str">
        <f t="shared" si="2"/>
        <v/>
      </c>
      <c r="J107" s="19"/>
      <c r="K107" s="19"/>
      <c r="L107" s="19"/>
      <c r="M107" s="19"/>
      <c r="N107" s="14"/>
      <c r="O107" s="20" t="str">
        <f>IF(OR(J107="",K107=""),"",2*6371*ASIN(MIN(1,SQRT(SIN(RADIANS((IF(L107="",Setup!$B$9,L107)-J107)/2))^2+COS(RADIANS(J107))*COS(RADIANS(IF(L107="",Setup!$B$9,L107)))*SIN(RADIANS((IF(M107="",Setup!$B$10,M107)-K107)/2))^2))))</f>
        <v/>
      </c>
      <c r="P107" s="17"/>
      <c r="Q107" s="21" t="str">
        <f>IFERROR(IF(OR(O107="",P107=""),"",O107*IF(P107="",1,P107)*VLOOKUP(N107,Factors!$F$30:$H$39,3,FALSE)),"")</f>
        <v/>
      </c>
      <c r="R107" s="21" t="str">
        <f t="shared" si="3"/>
        <v/>
      </c>
    </row>
    <row r="108" spans="1:18">
      <c r="A108" s="14"/>
      <c r="B108" s="16"/>
      <c r="C108" s="14"/>
      <c r="D108" s="14"/>
      <c r="E108" s="14"/>
      <c r="F108" s="17"/>
      <c r="G108" s="14"/>
      <c r="H108" s="18" t="str">
        <f>IFERROR(VLOOKUP(C108,Factors!$A$30:$D$49,4,FALSE),"")</f>
        <v/>
      </c>
      <c r="I108" s="18" t="str">
        <f t="shared" si="2"/>
        <v/>
      </c>
      <c r="J108" s="19"/>
      <c r="K108" s="19"/>
      <c r="L108" s="19"/>
      <c r="M108" s="19"/>
      <c r="N108" s="14"/>
      <c r="O108" s="20" t="str">
        <f>IF(OR(J108="",K108=""),"",2*6371*ASIN(MIN(1,SQRT(SIN(RADIANS((IF(L108="",Setup!$B$9,L108)-J108)/2))^2+COS(RADIANS(J108))*COS(RADIANS(IF(L108="",Setup!$B$9,L108)))*SIN(RADIANS((IF(M108="",Setup!$B$10,M108)-K108)/2))^2))))</f>
        <v/>
      </c>
      <c r="P108" s="17"/>
      <c r="Q108" s="21" t="str">
        <f>IFERROR(IF(OR(O108="",P108=""),"",O108*IF(P108="",1,P108)*VLOOKUP(N108,Factors!$F$30:$H$39,3,FALSE)),"")</f>
        <v/>
      </c>
      <c r="R108" s="21" t="str">
        <f t="shared" si="3"/>
        <v/>
      </c>
    </row>
    <row r="109" spans="1:18">
      <c r="A109" s="14"/>
      <c r="B109" s="16"/>
      <c r="C109" s="14"/>
      <c r="D109" s="14"/>
      <c r="E109" s="14"/>
      <c r="F109" s="17"/>
      <c r="G109" s="14"/>
      <c r="H109" s="18" t="str">
        <f>IFERROR(VLOOKUP(C109,Factors!$A$30:$D$49,4,FALSE),"")</f>
        <v/>
      </c>
      <c r="I109" s="18" t="str">
        <f t="shared" si="2"/>
        <v/>
      </c>
      <c r="J109" s="19"/>
      <c r="K109" s="19"/>
      <c r="L109" s="19"/>
      <c r="M109" s="19"/>
      <c r="N109" s="14"/>
      <c r="O109" s="20" t="str">
        <f>IF(OR(J109="",K109=""),"",2*6371*ASIN(MIN(1,SQRT(SIN(RADIANS((IF(L109="",Setup!$B$9,L109)-J109)/2))^2+COS(RADIANS(J109))*COS(RADIANS(IF(L109="",Setup!$B$9,L109)))*SIN(RADIANS((IF(M109="",Setup!$B$10,M109)-K109)/2))^2))))</f>
        <v/>
      </c>
      <c r="P109" s="17"/>
      <c r="Q109" s="21" t="str">
        <f>IFERROR(IF(OR(O109="",P109=""),"",O109*IF(P109="",1,P109)*VLOOKUP(N109,Factors!$F$30:$H$39,3,FALSE)),"")</f>
        <v/>
      </c>
      <c r="R109" s="21" t="str">
        <f t="shared" si="3"/>
        <v/>
      </c>
    </row>
    <row r="110" spans="1:18">
      <c r="A110" s="14"/>
      <c r="B110" s="16"/>
      <c r="C110" s="14"/>
      <c r="D110" s="14"/>
      <c r="E110" s="14"/>
      <c r="F110" s="17"/>
      <c r="G110" s="14"/>
      <c r="H110" s="18" t="str">
        <f>IFERROR(VLOOKUP(C110,Factors!$A$30:$D$49,4,FALSE),"")</f>
        <v/>
      </c>
      <c r="I110" s="18" t="str">
        <f t="shared" si="2"/>
        <v/>
      </c>
      <c r="J110" s="19"/>
      <c r="K110" s="19"/>
      <c r="L110" s="19"/>
      <c r="M110" s="19"/>
      <c r="N110" s="14"/>
      <c r="O110" s="20" t="str">
        <f>IF(OR(J110="",K110=""),"",2*6371*ASIN(MIN(1,SQRT(SIN(RADIANS((IF(L110="",Setup!$B$9,L110)-J110)/2))^2+COS(RADIANS(J110))*COS(RADIANS(IF(L110="",Setup!$B$9,L110)))*SIN(RADIANS((IF(M110="",Setup!$B$10,M110)-K110)/2))^2))))</f>
        <v/>
      </c>
      <c r="P110" s="17"/>
      <c r="Q110" s="21" t="str">
        <f>IFERROR(IF(OR(O110="",P110=""),"",O110*IF(P110="",1,P110)*VLOOKUP(N110,Factors!$F$30:$H$39,3,FALSE)),"")</f>
        <v/>
      </c>
      <c r="R110" s="21" t="str">
        <f t="shared" si="3"/>
        <v/>
      </c>
    </row>
    <row r="111" spans="1:18">
      <c r="A111" s="14"/>
      <c r="B111" s="16"/>
      <c r="C111" s="14"/>
      <c r="D111" s="14"/>
      <c r="E111" s="14"/>
      <c r="F111" s="17"/>
      <c r="G111" s="14"/>
      <c r="H111" s="18" t="str">
        <f>IFERROR(VLOOKUP(C111,Factors!$A$30:$D$49,4,FALSE),"")</f>
        <v/>
      </c>
      <c r="I111" s="18" t="str">
        <f t="shared" si="2"/>
        <v/>
      </c>
      <c r="J111" s="19"/>
      <c r="K111" s="19"/>
      <c r="L111" s="19"/>
      <c r="M111" s="19"/>
      <c r="N111" s="14"/>
      <c r="O111" s="20" t="str">
        <f>IF(OR(J111="",K111=""),"",2*6371*ASIN(MIN(1,SQRT(SIN(RADIANS((IF(L111="",Setup!$B$9,L111)-J111)/2))^2+COS(RADIANS(J111))*COS(RADIANS(IF(L111="",Setup!$B$9,L111)))*SIN(RADIANS((IF(M111="",Setup!$B$10,M111)-K111)/2))^2))))</f>
        <v/>
      </c>
      <c r="P111" s="17"/>
      <c r="Q111" s="21" t="str">
        <f>IFERROR(IF(OR(O111="",P111=""),"",O111*IF(P111="",1,P111)*VLOOKUP(N111,Factors!$F$30:$H$39,3,FALSE)),"")</f>
        <v/>
      </c>
      <c r="R111" s="21" t="str">
        <f t="shared" si="3"/>
        <v/>
      </c>
    </row>
    <row r="112" spans="1:18">
      <c r="A112" s="14"/>
      <c r="B112" s="16"/>
      <c r="C112" s="14"/>
      <c r="D112" s="14"/>
      <c r="E112" s="14"/>
      <c r="F112" s="17"/>
      <c r="G112" s="14"/>
      <c r="H112" s="18" t="str">
        <f>IFERROR(VLOOKUP(C112,Factors!$A$30:$D$49,4,FALSE),"")</f>
        <v/>
      </c>
      <c r="I112" s="18" t="str">
        <f t="shared" si="2"/>
        <v/>
      </c>
      <c r="J112" s="19"/>
      <c r="K112" s="19"/>
      <c r="L112" s="19"/>
      <c r="M112" s="19"/>
      <c r="N112" s="14"/>
      <c r="O112" s="20" t="str">
        <f>IF(OR(J112="",K112=""),"",2*6371*ASIN(MIN(1,SQRT(SIN(RADIANS((IF(L112="",Setup!$B$9,L112)-J112)/2))^2+COS(RADIANS(J112))*COS(RADIANS(IF(L112="",Setup!$B$9,L112)))*SIN(RADIANS((IF(M112="",Setup!$B$10,M112)-K112)/2))^2))))</f>
        <v/>
      </c>
      <c r="P112" s="17"/>
      <c r="Q112" s="21" t="str">
        <f>IFERROR(IF(OR(O112="",P112=""),"",O112*IF(P112="",1,P112)*VLOOKUP(N112,Factors!$F$30:$H$39,3,FALSE)),"")</f>
        <v/>
      </c>
      <c r="R112" s="21" t="str">
        <f t="shared" si="3"/>
        <v/>
      </c>
    </row>
    <row r="113" spans="1:18">
      <c r="A113" s="14"/>
      <c r="B113" s="16"/>
      <c r="C113" s="14"/>
      <c r="D113" s="14"/>
      <c r="E113" s="14"/>
      <c r="F113" s="17"/>
      <c r="G113" s="14"/>
      <c r="H113" s="18" t="str">
        <f>IFERROR(VLOOKUP(C113,Factors!$A$30:$D$49,4,FALSE),"")</f>
        <v/>
      </c>
      <c r="I113" s="18" t="str">
        <f t="shared" si="2"/>
        <v/>
      </c>
      <c r="J113" s="19"/>
      <c r="K113" s="19"/>
      <c r="L113" s="19"/>
      <c r="M113" s="19"/>
      <c r="N113" s="14"/>
      <c r="O113" s="20" t="str">
        <f>IF(OR(J113="",K113=""),"",2*6371*ASIN(MIN(1,SQRT(SIN(RADIANS((IF(L113="",Setup!$B$9,L113)-J113)/2))^2+COS(RADIANS(J113))*COS(RADIANS(IF(L113="",Setup!$B$9,L113)))*SIN(RADIANS((IF(M113="",Setup!$B$10,M113)-K113)/2))^2))))</f>
        <v/>
      </c>
      <c r="P113" s="17"/>
      <c r="Q113" s="21" t="str">
        <f>IFERROR(IF(OR(O113="",P113=""),"",O113*IF(P113="",1,P113)*VLOOKUP(N113,Factors!$F$30:$H$39,3,FALSE)),"")</f>
        <v/>
      </c>
      <c r="R113" s="21" t="str">
        <f t="shared" si="3"/>
        <v/>
      </c>
    </row>
    <row r="114" spans="1:18">
      <c r="A114" s="14"/>
      <c r="B114" s="16"/>
      <c r="C114" s="14"/>
      <c r="D114" s="14"/>
      <c r="E114" s="14"/>
      <c r="F114" s="17"/>
      <c r="G114" s="14"/>
      <c r="H114" s="18" t="str">
        <f>IFERROR(VLOOKUP(C114,Factors!$A$30:$D$49,4,FALSE),"")</f>
        <v/>
      </c>
      <c r="I114" s="18" t="str">
        <f t="shared" si="2"/>
        <v/>
      </c>
      <c r="J114" s="19"/>
      <c r="K114" s="19"/>
      <c r="L114" s="19"/>
      <c r="M114" s="19"/>
      <c r="N114" s="14"/>
      <c r="O114" s="20" t="str">
        <f>IF(OR(J114="",K114=""),"",2*6371*ASIN(MIN(1,SQRT(SIN(RADIANS((IF(L114="",Setup!$B$9,L114)-J114)/2))^2+COS(RADIANS(J114))*COS(RADIANS(IF(L114="",Setup!$B$9,L114)))*SIN(RADIANS((IF(M114="",Setup!$B$10,M114)-K114)/2))^2))))</f>
        <v/>
      </c>
      <c r="P114" s="17"/>
      <c r="Q114" s="21" t="str">
        <f>IFERROR(IF(OR(O114="",P114=""),"",O114*IF(P114="",1,P114)*VLOOKUP(N114,Factors!$F$30:$H$39,3,FALSE)),"")</f>
        <v/>
      </c>
      <c r="R114" s="21" t="str">
        <f t="shared" si="3"/>
        <v/>
      </c>
    </row>
    <row r="115" spans="1:18">
      <c r="A115" s="14"/>
      <c r="B115" s="16"/>
      <c r="C115" s="14"/>
      <c r="D115" s="14"/>
      <c r="E115" s="14"/>
      <c r="F115" s="17"/>
      <c r="G115" s="14"/>
      <c r="H115" s="18" t="str">
        <f>IFERROR(VLOOKUP(C115,Factors!$A$30:$D$49,4,FALSE),"")</f>
        <v/>
      </c>
      <c r="I115" s="18" t="str">
        <f t="shared" si="2"/>
        <v/>
      </c>
      <c r="J115" s="19"/>
      <c r="K115" s="19"/>
      <c r="L115" s="19"/>
      <c r="M115" s="19"/>
      <c r="N115" s="14"/>
      <c r="O115" s="20" t="str">
        <f>IF(OR(J115="",K115=""),"",2*6371*ASIN(MIN(1,SQRT(SIN(RADIANS((IF(L115="",Setup!$B$9,L115)-J115)/2))^2+COS(RADIANS(J115))*COS(RADIANS(IF(L115="",Setup!$B$9,L115)))*SIN(RADIANS((IF(M115="",Setup!$B$10,M115)-K115)/2))^2))))</f>
        <v/>
      </c>
      <c r="P115" s="17"/>
      <c r="Q115" s="21" t="str">
        <f>IFERROR(IF(OR(O115="",P115=""),"",O115*IF(P115="",1,P115)*VLOOKUP(N115,Factors!$F$30:$H$39,3,FALSE)),"")</f>
        <v/>
      </c>
      <c r="R115" s="21" t="str">
        <f t="shared" si="3"/>
        <v/>
      </c>
    </row>
    <row r="116" spans="1:18">
      <c r="A116" s="14"/>
      <c r="B116" s="16"/>
      <c r="C116" s="14"/>
      <c r="D116" s="14"/>
      <c r="E116" s="14"/>
      <c r="F116" s="17"/>
      <c r="G116" s="14"/>
      <c r="H116" s="18" t="str">
        <f>IFERROR(VLOOKUP(C116,Factors!$A$30:$D$49,4,FALSE),"")</f>
        <v/>
      </c>
      <c r="I116" s="18" t="str">
        <f t="shared" si="2"/>
        <v/>
      </c>
      <c r="J116" s="19"/>
      <c r="K116" s="19"/>
      <c r="L116" s="19"/>
      <c r="M116" s="19"/>
      <c r="N116" s="14"/>
      <c r="O116" s="20" t="str">
        <f>IF(OR(J116="",K116=""),"",2*6371*ASIN(MIN(1,SQRT(SIN(RADIANS((IF(L116="",Setup!$B$9,L116)-J116)/2))^2+COS(RADIANS(J116))*COS(RADIANS(IF(L116="",Setup!$B$9,L116)))*SIN(RADIANS((IF(M116="",Setup!$B$10,M116)-K116)/2))^2))))</f>
        <v/>
      </c>
      <c r="P116" s="17"/>
      <c r="Q116" s="21" t="str">
        <f>IFERROR(IF(OR(O116="",P116=""),"",O116*IF(P116="",1,P116)*VLOOKUP(N116,Factors!$F$30:$H$39,3,FALSE)),"")</f>
        <v/>
      </c>
      <c r="R116" s="21" t="str">
        <f t="shared" si="3"/>
        <v/>
      </c>
    </row>
    <row r="117" spans="1:18">
      <c r="A117" s="14"/>
      <c r="B117" s="16"/>
      <c r="C117" s="14"/>
      <c r="D117" s="14"/>
      <c r="E117" s="14"/>
      <c r="F117" s="17"/>
      <c r="G117" s="14"/>
      <c r="H117" s="18" t="str">
        <f>IFERROR(VLOOKUP(C117,Factors!$A$30:$D$49,4,FALSE),"")</f>
        <v/>
      </c>
      <c r="I117" s="18" t="str">
        <f t="shared" si="2"/>
        <v/>
      </c>
      <c r="J117" s="19"/>
      <c r="K117" s="19"/>
      <c r="L117" s="19"/>
      <c r="M117" s="19"/>
      <c r="N117" s="14"/>
      <c r="O117" s="20" t="str">
        <f>IF(OR(J117="",K117=""),"",2*6371*ASIN(MIN(1,SQRT(SIN(RADIANS((IF(L117="",Setup!$B$9,L117)-J117)/2))^2+COS(RADIANS(J117))*COS(RADIANS(IF(L117="",Setup!$B$9,L117)))*SIN(RADIANS((IF(M117="",Setup!$B$10,M117)-K117)/2))^2))))</f>
        <v/>
      </c>
      <c r="P117" s="17"/>
      <c r="Q117" s="21" t="str">
        <f>IFERROR(IF(OR(O117="",P117=""),"",O117*IF(P117="",1,P117)*VLOOKUP(N117,Factors!$F$30:$H$39,3,FALSE)),"")</f>
        <v/>
      </c>
      <c r="R117" s="21" t="str">
        <f t="shared" si="3"/>
        <v/>
      </c>
    </row>
    <row r="118" spans="1:18">
      <c r="A118" s="14"/>
      <c r="B118" s="16"/>
      <c r="C118" s="14"/>
      <c r="D118" s="14"/>
      <c r="E118" s="14"/>
      <c r="F118" s="17"/>
      <c r="G118" s="14"/>
      <c r="H118" s="18" t="str">
        <f>IFERROR(VLOOKUP(C118,Factors!$A$30:$D$49,4,FALSE),"")</f>
        <v/>
      </c>
      <c r="I118" s="18" t="str">
        <f t="shared" si="2"/>
        <v/>
      </c>
      <c r="J118" s="19"/>
      <c r="K118" s="19"/>
      <c r="L118" s="19"/>
      <c r="M118" s="19"/>
      <c r="N118" s="14"/>
      <c r="O118" s="20" t="str">
        <f>IF(OR(J118="",K118=""),"",2*6371*ASIN(MIN(1,SQRT(SIN(RADIANS((IF(L118="",Setup!$B$9,L118)-J118)/2))^2+COS(RADIANS(J118))*COS(RADIANS(IF(L118="",Setup!$B$9,L118)))*SIN(RADIANS((IF(M118="",Setup!$B$10,M118)-K118)/2))^2))))</f>
        <v/>
      </c>
      <c r="P118" s="17"/>
      <c r="Q118" s="21" t="str">
        <f>IFERROR(IF(OR(O118="",P118=""),"",O118*IF(P118="",1,P118)*VLOOKUP(N118,Factors!$F$30:$H$39,3,FALSE)),"")</f>
        <v/>
      </c>
      <c r="R118" s="21" t="str">
        <f t="shared" si="3"/>
        <v/>
      </c>
    </row>
    <row r="119" spans="1:18">
      <c r="A119" s="14"/>
      <c r="B119" s="16"/>
      <c r="C119" s="14"/>
      <c r="D119" s="14"/>
      <c r="E119" s="14"/>
      <c r="F119" s="17"/>
      <c r="G119" s="14"/>
      <c r="H119" s="18" t="str">
        <f>IFERROR(VLOOKUP(C119,Factors!$A$30:$D$49,4,FALSE),"")</f>
        <v/>
      </c>
      <c r="I119" s="18" t="str">
        <f t="shared" si="2"/>
        <v/>
      </c>
      <c r="J119" s="19"/>
      <c r="K119" s="19"/>
      <c r="L119" s="19"/>
      <c r="M119" s="19"/>
      <c r="N119" s="14"/>
      <c r="O119" s="20" t="str">
        <f>IF(OR(J119="",K119=""),"",2*6371*ASIN(MIN(1,SQRT(SIN(RADIANS((IF(L119="",Setup!$B$9,L119)-J119)/2))^2+COS(RADIANS(J119))*COS(RADIANS(IF(L119="",Setup!$B$9,L119)))*SIN(RADIANS((IF(M119="",Setup!$B$10,M119)-K119)/2))^2))))</f>
        <v/>
      </c>
      <c r="P119" s="17"/>
      <c r="Q119" s="21" t="str">
        <f>IFERROR(IF(OR(O119="",P119=""),"",O119*IF(P119="",1,P119)*VLOOKUP(N119,Factors!$F$30:$H$39,3,FALSE)),"")</f>
        <v/>
      </c>
      <c r="R119" s="21" t="str">
        <f t="shared" si="3"/>
        <v/>
      </c>
    </row>
    <row r="120" spans="1:18">
      <c r="A120" s="14"/>
      <c r="B120" s="16"/>
      <c r="C120" s="14"/>
      <c r="D120" s="14"/>
      <c r="E120" s="14"/>
      <c r="F120" s="17"/>
      <c r="G120" s="14"/>
      <c r="H120" s="18" t="str">
        <f>IFERROR(VLOOKUP(C120,Factors!$A$30:$D$49,4,FALSE),"")</f>
        <v/>
      </c>
      <c r="I120" s="18" t="str">
        <f t="shared" si="2"/>
        <v/>
      </c>
      <c r="J120" s="19"/>
      <c r="K120" s="19"/>
      <c r="L120" s="19"/>
      <c r="M120" s="19"/>
      <c r="N120" s="14"/>
      <c r="O120" s="20" t="str">
        <f>IF(OR(J120="",K120=""),"",2*6371*ASIN(MIN(1,SQRT(SIN(RADIANS((IF(L120="",Setup!$B$9,L120)-J120)/2))^2+COS(RADIANS(J120))*COS(RADIANS(IF(L120="",Setup!$B$9,L120)))*SIN(RADIANS((IF(M120="",Setup!$B$10,M120)-K120)/2))^2))))</f>
        <v/>
      </c>
      <c r="P120" s="17"/>
      <c r="Q120" s="21" t="str">
        <f>IFERROR(IF(OR(O120="",P120=""),"",O120*IF(P120="",1,P120)*VLOOKUP(N120,Factors!$F$30:$H$39,3,FALSE)),"")</f>
        <v/>
      </c>
      <c r="R120" s="21" t="str">
        <f t="shared" si="3"/>
        <v/>
      </c>
    </row>
    <row r="121" spans="1:18">
      <c r="A121" s="14"/>
      <c r="B121" s="16"/>
      <c r="C121" s="14"/>
      <c r="D121" s="14"/>
      <c r="E121" s="14"/>
      <c r="F121" s="17"/>
      <c r="G121" s="14"/>
      <c r="H121" s="18" t="str">
        <f>IFERROR(VLOOKUP(C121,Factors!$A$30:$D$49,4,FALSE),"")</f>
        <v/>
      </c>
      <c r="I121" s="18" t="str">
        <f t="shared" si="2"/>
        <v/>
      </c>
      <c r="J121" s="19"/>
      <c r="K121" s="19"/>
      <c r="L121" s="19"/>
      <c r="M121" s="19"/>
      <c r="N121" s="14"/>
      <c r="O121" s="20" t="str">
        <f>IF(OR(J121="",K121=""),"",2*6371*ASIN(MIN(1,SQRT(SIN(RADIANS((IF(L121="",Setup!$B$9,L121)-J121)/2))^2+COS(RADIANS(J121))*COS(RADIANS(IF(L121="",Setup!$B$9,L121)))*SIN(RADIANS((IF(M121="",Setup!$B$10,M121)-K121)/2))^2))))</f>
        <v/>
      </c>
      <c r="P121" s="17"/>
      <c r="Q121" s="21" t="str">
        <f>IFERROR(IF(OR(O121="",P121=""),"",O121*IF(P121="",1,P121)*VLOOKUP(N121,Factors!$F$30:$H$39,3,FALSE)),"")</f>
        <v/>
      </c>
      <c r="R121" s="21" t="str">
        <f t="shared" si="3"/>
        <v/>
      </c>
    </row>
    <row r="122" spans="1:18">
      <c r="A122" s="14"/>
      <c r="B122" s="16"/>
      <c r="C122" s="14"/>
      <c r="D122" s="14"/>
      <c r="E122" s="14"/>
      <c r="F122" s="17"/>
      <c r="G122" s="14"/>
      <c r="H122" s="18" t="str">
        <f>IFERROR(VLOOKUP(C122,Factors!$A$30:$D$49,4,FALSE),"")</f>
        <v/>
      </c>
      <c r="I122" s="18" t="str">
        <f t="shared" si="2"/>
        <v/>
      </c>
      <c r="J122" s="19"/>
      <c r="K122" s="19"/>
      <c r="L122" s="19"/>
      <c r="M122" s="19"/>
      <c r="N122" s="14"/>
      <c r="O122" s="20" t="str">
        <f>IF(OR(J122="",K122=""),"",2*6371*ASIN(MIN(1,SQRT(SIN(RADIANS((IF(L122="",Setup!$B$9,L122)-J122)/2))^2+COS(RADIANS(J122))*COS(RADIANS(IF(L122="",Setup!$B$9,L122)))*SIN(RADIANS((IF(M122="",Setup!$B$10,M122)-K122)/2))^2))))</f>
        <v/>
      </c>
      <c r="P122" s="17"/>
      <c r="Q122" s="21" t="str">
        <f>IFERROR(IF(OR(O122="",P122=""),"",O122*IF(P122="",1,P122)*VLOOKUP(N122,Factors!$F$30:$H$39,3,FALSE)),"")</f>
        <v/>
      </c>
      <c r="R122" s="21" t="str">
        <f t="shared" si="3"/>
        <v/>
      </c>
    </row>
    <row r="123" spans="1:18">
      <c r="A123" s="14"/>
      <c r="B123" s="16"/>
      <c r="C123" s="14"/>
      <c r="D123" s="14"/>
      <c r="E123" s="14"/>
      <c r="F123" s="17"/>
      <c r="G123" s="14"/>
      <c r="H123" s="18" t="str">
        <f>IFERROR(VLOOKUP(C123,Factors!$A$30:$D$49,4,FALSE),"")</f>
        <v/>
      </c>
      <c r="I123" s="18" t="str">
        <f t="shared" si="2"/>
        <v/>
      </c>
      <c r="J123" s="19"/>
      <c r="K123" s="19"/>
      <c r="L123" s="19"/>
      <c r="M123" s="19"/>
      <c r="N123" s="14"/>
      <c r="O123" s="20" t="str">
        <f>IF(OR(J123="",K123=""),"",2*6371*ASIN(MIN(1,SQRT(SIN(RADIANS((IF(L123="",Setup!$B$9,L123)-J123)/2))^2+COS(RADIANS(J123))*COS(RADIANS(IF(L123="",Setup!$B$9,L123)))*SIN(RADIANS((IF(M123="",Setup!$B$10,M123)-K123)/2))^2))))</f>
        <v/>
      </c>
      <c r="P123" s="17"/>
      <c r="Q123" s="21" t="str">
        <f>IFERROR(IF(OR(O123="",P123=""),"",O123*IF(P123="",1,P123)*VLOOKUP(N123,Factors!$F$30:$H$39,3,FALSE)),"")</f>
        <v/>
      </c>
      <c r="R123" s="21" t="str">
        <f t="shared" si="3"/>
        <v/>
      </c>
    </row>
    <row r="124" spans="1:18">
      <c r="A124" s="14"/>
      <c r="B124" s="16"/>
      <c r="C124" s="14"/>
      <c r="D124" s="14"/>
      <c r="E124" s="14"/>
      <c r="F124" s="17"/>
      <c r="G124" s="14"/>
      <c r="H124" s="18" t="str">
        <f>IFERROR(VLOOKUP(C124,Factors!$A$30:$D$49,4,FALSE),"")</f>
        <v/>
      </c>
      <c r="I124" s="18" t="str">
        <f t="shared" si="2"/>
        <v/>
      </c>
      <c r="J124" s="19"/>
      <c r="K124" s="19"/>
      <c r="L124" s="19"/>
      <c r="M124" s="19"/>
      <c r="N124" s="14"/>
      <c r="O124" s="20" t="str">
        <f>IF(OR(J124="",K124=""),"",2*6371*ASIN(MIN(1,SQRT(SIN(RADIANS((IF(L124="",Setup!$B$9,L124)-J124)/2))^2+COS(RADIANS(J124))*COS(RADIANS(IF(L124="",Setup!$B$9,L124)))*SIN(RADIANS((IF(M124="",Setup!$B$10,M124)-K124)/2))^2))))</f>
        <v/>
      </c>
      <c r="P124" s="17"/>
      <c r="Q124" s="21" t="str">
        <f>IFERROR(IF(OR(O124="",P124=""),"",O124*IF(P124="",1,P124)*VLOOKUP(N124,Factors!$F$30:$H$39,3,FALSE)),"")</f>
        <v/>
      </c>
      <c r="R124" s="21" t="str">
        <f t="shared" si="3"/>
        <v/>
      </c>
    </row>
    <row r="125" spans="1:18">
      <c r="A125" s="14"/>
      <c r="B125" s="16"/>
      <c r="C125" s="14"/>
      <c r="D125" s="14"/>
      <c r="E125" s="14"/>
      <c r="F125" s="17"/>
      <c r="G125" s="14"/>
      <c r="H125" s="18" t="str">
        <f>IFERROR(VLOOKUP(C125,Factors!$A$30:$D$49,4,FALSE),"")</f>
        <v/>
      </c>
      <c r="I125" s="18" t="str">
        <f t="shared" si="2"/>
        <v/>
      </c>
      <c r="J125" s="19"/>
      <c r="K125" s="19"/>
      <c r="L125" s="19"/>
      <c r="M125" s="19"/>
      <c r="N125" s="14"/>
      <c r="O125" s="20" t="str">
        <f>IF(OR(J125="",K125=""),"",2*6371*ASIN(MIN(1,SQRT(SIN(RADIANS((IF(L125="",Setup!$B$9,L125)-J125)/2))^2+COS(RADIANS(J125))*COS(RADIANS(IF(L125="",Setup!$B$9,L125)))*SIN(RADIANS((IF(M125="",Setup!$B$10,M125)-K125)/2))^2))))</f>
        <v/>
      </c>
      <c r="P125" s="17"/>
      <c r="Q125" s="21" t="str">
        <f>IFERROR(IF(OR(O125="",P125=""),"",O125*IF(P125="",1,P125)*VLOOKUP(N125,Factors!$F$30:$H$39,3,FALSE)),"")</f>
        <v/>
      </c>
      <c r="R125" s="21" t="str">
        <f t="shared" si="3"/>
        <v/>
      </c>
    </row>
    <row r="126" spans="1:18">
      <c r="A126" s="14"/>
      <c r="B126" s="16"/>
      <c r="C126" s="14"/>
      <c r="D126" s="14"/>
      <c r="E126" s="14"/>
      <c r="F126" s="17"/>
      <c r="G126" s="14"/>
      <c r="H126" s="18" t="str">
        <f>IFERROR(VLOOKUP(C126,Factors!$A$30:$D$49,4,FALSE),"")</f>
        <v/>
      </c>
      <c r="I126" s="18" t="str">
        <f t="shared" si="2"/>
        <v/>
      </c>
      <c r="J126" s="19"/>
      <c r="K126" s="19"/>
      <c r="L126" s="19"/>
      <c r="M126" s="19"/>
      <c r="N126" s="14"/>
      <c r="O126" s="20" t="str">
        <f>IF(OR(J126="",K126=""),"",2*6371*ASIN(MIN(1,SQRT(SIN(RADIANS((IF(L126="",Setup!$B$9,L126)-J126)/2))^2+COS(RADIANS(J126))*COS(RADIANS(IF(L126="",Setup!$B$9,L126)))*SIN(RADIANS((IF(M126="",Setup!$B$10,M126)-K126)/2))^2))))</f>
        <v/>
      </c>
      <c r="P126" s="17"/>
      <c r="Q126" s="21" t="str">
        <f>IFERROR(IF(OR(O126="",P126=""),"",O126*IF(P126="",1,P126)*VLOOKUP(N126,Factors!$F$30:$H$39,3,FALSE)),"")</f>
        <v/>
      </c>
      <c r="R126" s="21" t="str">
        <f t="shared" si="3"/>
        <v/>
      </c>
    </row>
    <row r="127" spans="1:18">
      <c r="A127" s="14"/>
      <c r="B127" s="16"/>
      <c r="C127" s="14"/>
      <c r="D127" s="14"/>
      <c r="E127" s="14"/>
      <c r="F127" s="17"/>
      <c r="G127" s="14"/>
      <c r="H127" s="18" t="str">
        <f>IFERROR(VLOOKUP(C127,Factors!$A$30:$D$49,4,FALSE),"")</f>
        <v/>
      </c>
      <c r="I127" s="18" t="str">
        <f t="shared" si="2"/>
        <v/>
      </c>
      <c r="J127" s="19"/>
      <c r="K127" s="19"/>
      <c r="L127" s="19"/>
      <c r="M127" s="19"/>
      <c r="N127" s="14"/>
      <c r="O127" s="20" t="str">
        <f>IF(OR(J127="",K127=""),"",2*6371*ASIN(MIN(1,SQRT(SIN(RADIANS((IF(L127="",Setup!$B$9,L127)-J127)/2))^2+COS(RADIANS(J127))*COS(RADIANS(IF(L127="",Setup!$B$9,L127)))*SIN(RADIANS((IF(M127="",Setup!$B$10,M127)-K127)/2))^2))))</f>
        <v/>
      </c>
      <c r="P127" s="17"/>
      <c r="Q127" s="21" t="str">
        <f>IFERROR(IF(OR(O127="",P127=""),"",O127*IF(P127="",1,P127)*VLOOKUP(N127,Factors!$F$30:$H$39,3,FALSE)),"")</f>
        <v/>
      </c>
      <c r="R127" s="21" t="str">
        <f t="shared" si="3"/>
        <v/>
      </c>
    </row>
    <row r="128" spans="1:18">
      <c r="A128" s="14"/>
      <c r="B128" s="16"/>
      <c r="C128" s="14"/>
      <c r="D128" s="14"/>
      <c r="E128" s="14"/>
      <c r="F128" s="17"/>
      <c r="G128" s="14"/>
      <c r="H128" s="18" t="str">
        <f>IFERROR(VLOOKUP(C128,Factors!$A$30:$D$49,4,FALSE),"")</f>
        <v/>
      </c>
      <c r="I128" s="18" t="str">
        <f t="shared" si="2"/>
        <v/>
      </c>
      <c r="J128" s="19"/>
      <c r="K128" s="19"/>
      <c r="L128" s="19"/>
      <c r="M128" s="19"/>
      <c r="N128" s="14"/>
      <c r="O128" s="20" t="str">
        <f>IF(OR(J128="",K128=""),"",2*6371*ASIN(MIN(1,SQRT(SIN(RADIANS((IF(L128="",Setup!$B$9,L128)-J128)/2))^2+COS(RADIANS(J128))*COS(RADIANS(IF(L128="",Setup!$B$9,L128)))*SIN(RADIANS((IF(M128="",Setup!$B$10,M128)-K128)/2))^2))))</f>
        <v/>
      </c>
      <c r="P128" s="17"/>
      <c r="Q128" s="21" t="str">
        <f>IFERROR(IF(OR(O128="",P128=""),"",O128*IF(P128="",1,P128)*VLOOKUP(N128,Factors!$F$30:$H$39,3,FALSE)),"")</f>
        <v/>
      </c>
      <c r="R128" s="21" t="str">
        <f t="shared" si="3"/>
        <v/>
      </c>
    </row>
    <row r="129" spans="1:18">
      <c r="A129" s="14"/>
      <c r="B129" s="16"/>
      <c r="C129" s="14"/>
      <c r="D129" s="14"/>
      <c r="E129" s="14"/>
      <c r="F129" s="17"/>
      <c r="G129" s="14"/>
      <c r="H129" s="18" t="str">
        <f>IFERROR(VLOOKUP(C129,Factors!$A$30:$D$49,4,FALSE),"")</f>
        <v/>
      </c>
      <c r="I129" s="18" t="str">
        <f t="shared" si="2"/>
        <v/>
      </c>
      <c r="J129" s="19"/>
      <c r="K129" s="19"/>
      <c r="L129" s="19"/>
      <c r="M129" s="19"/>
      <c r="N129" s="14"/>
      <c r="O129" s="20" t="str">
        <f>IF(OR(J129="",K129=""),"",2*6371*ASIN(MIN(1,SQRT(SIN(RADIANS((IF(L129="",Setup!$B$9,L129)-J129)/2))^2+COS(RADIANS(J129))*COS(RADIANS(IF(L129="",Setup!$B$9,L129)))*SIN(RADIANS((IF(M129="",Setup!$B$10,M129)-K129)/2))^2))))</f>
        <v/>
      </c>
      <c r="P129" s="17"/>
      <c r="Q129" s="21" t="str">
        <f>IFERROR(IF(OR(O129="",P129=""),"",O129*IF(P129="",1,P129)*VLOOKUP(N129,Factors!$F$30:$H$39,3,FALSE)),"")</f>
        <v/>
      </c>
      <c r="R129" s="21" t="str">
        <f t="shared" si="3"/>
        <v/>
      </c>
    </row>
    <row r="130" spans="1:18">
      <c r="A130" s="14"/>
      <c r="B130" s="16"/>
      <c r="C130" s="14"/>
      <c r="D130" s="14"/>
      <c r="E130" s="14"/>
      <c r="F130" s="17"/>
      <c r="G130" s="14"/>
      <c r="H130" s="18" t="str">
        <f>IFERROR(VLOOKUP(C130,Factors!$A$30:$D$49,4,FALSE),"")</f>
        <v/>
      </c>
      <c r="I130" s="18" t="str">
        <f t="shared" ref="I130:I193" si="4">IF(OR(F130="",H130=""),"",F130*H130)</f>
        <v/>
      </c>
      <c r="J130" s="19"/>
      <c r="K130" s="19"/>
      <c r="L130" s="19"/>
      <c r="M130" s="19"/>
      <c r="N130" s="14"/>
      <c r="O130" s="20" t="str">
        <f>IF(OR(J130="",K130=""),"",2*6371*ASIN(MIN(1,SQRT(SIN(RADIANS((IF(L130="",Setup!$B$9,L130)-J130)/2))^2+COS(RADIANS(J130))*COS(RADIANS(IF(L130="",Setup!$B$9,L130)))*SIN(RADIANS((IF(M130="",Setup!$B$10,M130)-K130)/2))^2))))</f>
        <v/>
      </c>
      <c r="P130" s="17"/>
      <c r="Q130" s="21" t="str">
        <f>IFERROR(IF(OR(O130="",P130=""),"",O130*IF(P130="",1,P130)*VLOOKUP(N130,Factors!$F$30:$H$39,3,FALSE)),"")</f>
        <v/>
      </c>
      <c r="R130" s="21" t="str">
        <f t="shared" ref="R130:R193" si="5">IF(AND(I130="",Q130=""),"",SUM(I130,Q130))</f>
        <v/>
      </c>
    </row>
    <row r="131" spans="1:18">
      <c r="A131" s="14"/>
      <c r="B131" s="16"/>
      <c r="C131" s="14"/>
      <c r="D131" s="14"/>
      <c r="E131" s="14"/>
      <c r="F131" s="17"/>
      <c r="G131" s="14"/>
      <c r="H131" s="18" t="str">
        <f>IFERROR(VLOOKUP(C131,Factors!$A$30:$D$49,4,FALSE),"")</f>
        <v/>
      </c>
      <c r="I131" s="18" t="str">
        <f t="shared" si="4"/>
        <v/>
      </c>
      <c r="J131" s="19"/>
      <c r="K131" s="19"/>
      <c r="L131" s="19"/>
      <c r="M131" s="19"/>
      <c r="N131" s="14"/>
      <c r="O131" s="20" t="str">
        <f>IF(OR(J131="",K131=""),"",2*6371*ASIN(MIN(1,SQRT(SIN(RADIANS((IF(L131="",Setup!$B$9,L131)-J131)/2))^2+COS(RADIANS(J131))*COS(RADIANS(IF(L131="",Setup!$B$9,L131)))*SIN(RADIANS((IF(M131="",Setup!$B$10,M131)-K131)/2))^2))))</f>
        <v/>
      </c>
      <c r="P131" s="17"/>
      <c r="Q131" s="21" t="str">
        <f>IFERROR(IF(OR(O131="",P131=""),"",O131*IF(P131="",1,P131)*VLOOKUP(N131,Factors!$F$30:$H$39,3,FALSE)),"")</f>
        <v/>
      </c>
      <c r="R131" s="21" t="str">
        <f t="shared" si="5"/>
        <v/>
      </c>
    </row>
    <row r="132" spans="1:18">
      <c r="A132" s="14"/>
      <c r="B132" s="16"/>
      <c r="C132" s="14"/>
      <c r="D132" s="14"/>
      <c r="E132" s="14"/>
      <c r="F132" s="17"/>
      <c r="G132" s="14"/>
      <c r="H132" s="18" t="str">
        <f>IFERROR(VLOOKUP(C132,Factors!$A$30:$D$49,4,FALSE),"")</f>
        <v/>
      </c>
      <c r="I132" s="18" t="str">
        <f t="shared" si="4"/>
        <v/>
      </c>
      <c r="J132" s="19"/>
      <c r="K132" s="19"/>
      <c r="L132" s="19"/>
      <c r="M132" s="19"/>
      <c r="N132" s="14"/>
      <c r="O132" s="20" t="str">
        <f>IF(OR(J132="",K132=""),"",2*6371*ASIN(MIN(1,SQRT(SIN(RADIANS((IF(L132="",Setup!$B$9,L132)-J132)/2))^2+COS(RADIANS(J132))*COS(RADIANS(IF(L132="",Setup!$B$9,L132)))*SIN(RADIANS((IF(M132="",Setup!$B$10,M132)-K132)/2))^2))))</f>
        <v/>
      </c>
      <c r="P132" s="17"/>
      <c r="Q132" s="21" t="str">
        <f>IFERROR(IF(OR(O132="",P132=""),"",O132*IF(P132="",1,P132)*VLOOKUP(N132,Factors!$F$30:$H$39,3,FALSE)),"")</f>
        <v/>
      </c>
      <c r="R132" s="21" t="str">
        <f t="shared" si="5"/>
        <v/>
      </c>
    </row>
    <row r="133" spans="1:18">
      <c r="A133" s="14"/>
      <c r="B133" s="16"/>
      <c r="C133" s="14"/>
      <c r="D133" s="14"/>
      <c r="E133" s="14"/>
      <c r="F133" s="17"/>
      <c r="G133" s="14"/>
      <c r="H133" s="18" t="str">
        <f>IFERROR(VLOOKUP(C133,Factors!$A$30:$D$49,4,FALSE),"")</f>
        <v/>
      </c>
      <c r="I133" s="18" t="str">
        <f t="shared" si="4"/>
        <v/>
      </c>
      <c r="J133" s="19"/>
      <c r="K133" s="19"/>
      <c r="L133" s="19"/>
      <c r="M133" s="19"/>
      <c r="N133" s="14"/>
      <c r="O133" s="20" t="str">
        <f>IF(OR(J133="",K133=""),"",2*6371*ASIN(MIN(1,SQRT(SIN(RADIANS((IF(L133="",Setup!$B$9,L133)-J133)/2))^2+COS(RADIANS(J133))*COS(RADIANS(IF(L133="",Setup!$B$9,L133)))*SIN(RADIANS((IF(M133="",Setup!$B$10,M133)-K133)/2))^2))))</f>
        <v/>
      </c>
      <c r="P133" s="17"/>
      <c r="Q133" s="21" t="str">
        <f>IFERROR(IF(OR(O133="",P133=""),"",O133*IF(P133="",1,P133)*VLOOKUP(N133,Factors!$F$30:$H$39,3,FALSE)),"")</f>
        <v/>
      </c>
      <c r="R133" s="21" t="str">
        <f t="shared" si="5"/>
        <v/>
      </c>
    </row>
    <row r="134" spans="1:18">
      <c r="A134" s="14"/>
      <c r="B134" s="16"/>
      <c r="C134" s="14"/>
      <c r="D134" s="14"/>
      <c r="E134" s="14"/>
      <c r="F134" s="17"/>
      <c r="G134" s="14"/>
      <c r="H134" s="18" t="str">
        <f>IFERROR(VLOOKUP(C134,Factors!$A$30:$D$49,4,FALSE),"")</f>
        <v/>
      </c>
      <c r="I134" s="18" t="str">
        <f t="shared" si="4"/>
        <v/>
      </c>
      <c r="J134" s="19"/>
      <c r="K134" s="19"/>
      <c r="L134" s="19"/>
      <c r="M134" s="19"/>
      <c r="N134" s="14"/>
      <c r="O134" s="20" t="str">
        <f>IF(OR(J134="",K134=""),"",2*6371*ASIN(MIN(1,SQRT(SIN(RADIANS((IF(L134="",Setup!$B$9,L134)-J134)/2))^2+COS(RADIANS(J134))*COS(RADIANS(IF(L134="",Setup!$B$9,L134)))*SIN(RADIANS((IF(M134="",Setup!$B$10,M134)-K134)/2))^2))))</f>
        <v/>
      </c>
      <c r="P134" s="17"/>
      <c r="Q134" s="21" t="str">
        <f>IFERROR(IF(OR(O134="",P134=""),"",O134*IF(P134="",1,P134)*VLOOKUP(N134,Factors!$F$30:$H$39,3,FALSE)),"")</f>
        <v/>
      </c>
      <c r="R134" s="21" t="str">
        <f t="shared" si="5"/>
        <v/>
      </c>
    </row>
    <row r="135" spans="1:18">
      <c r="A135" s="14"/>
      <c r="B135" s="16"/>
      <c r="C135" s="14"/>
      <c r="D135" s="14"/>
      <c r="E135" s="14"/>
      <c r="F135" s="17"/>
      <c r="G135" s="14"/>
      <c r="H135" s="18" t="str">
        <f>IFERROR(VLOOKUP(C135,Factors!$A$30:$D$49,4,FALSE),"")</f>
        <v/>
      </c>
      <c r="I135" s="18" t="str">
        <f t="shared" si="4"/>
        <v/>
      </c>
      <c r="J135" s="19"/>
      <c r="K135" s="19"/>
      <c r="L135" s="19"/>
      <c r="M135" s="19"/>
      <c r="N135" s="14"/>
      <c r="O135" s="20" t="str">
        <f>IF(OR(J135="",K135=""),"",2*6371*ASIN(MIN(1,SQRT(SIN(RADIANS((IF(L135="",Setup!$B$9,L135)-J135)/2))^2+COS(RADIANS(J135))*COS(RADIANS(IF(L135="",Setup!$B$9,L135)))*SIN(RADIANS((IF(M135="",Setup!$B$10,M135)-K135)/2))^2))))</f>
        <v/>
      </c>
      <c r="P135" s="17"/>
      <c r="Q135" s="21" t="str">
        <f>IFERROR(IF(OR(O135="",P135=""),"",O135*IF(P135="",1,P135)*VLOOKUP(N135,Factors!$F$30:$H$39,3,FALSE)),"")</f>
        <v/>
      </c>
      <c r="R135" s="21" t="str">
        <f t="shared" si="5"/>
        <v/>
      </c>
    </row>
    <row r="136" spans="1:18">
      <c r="A136" s="14"/>
      <c r="B136" s="16"/>
      <c r="C136" s="14"/>
      <c r="D136" s="14"/>
      <c r="E136" s="14"/>
      <c r="F136" s="17"/>
      <c r="G136" s="14"/>
      <c r="H136" s="18" t="str">
        <f>IFERROR(VLOOKUP(C136,Factors!$A$30:$D$49,4,FALSE),"")</f>
        <v/>
      </c>
      <c r="I136" s="18" t="str">
        <f t="shared" si="4"/>
        <v/>
      </c>
      <c r="J136" s="19"/>
      <c r="K136" s="19"/>
      <c r="L136" s="19"/>
      <c r="M136" s="19"/>
      <c r="N136" s="14"/>
      <c r="O136" s="20" t="str">
        <f>IF(OR(J136="",K136=""),"",2*6371*ASIN(MIN(1,SQRT(SIN(RADIANS((IF(L136="",Setup!$B$9,L136)-J136)/2))^2+COS(RADIANS(J136))*COS(RADIANS(IF(L136="",Setup!$B$9,L136)))*SIN(RADIANS((IF(M136="",Setup!$B$10,M136)-K136)/2))^2))))</f>
        <v/>
      </c>
      <c r="P136" s="17"/>
      <c r="Q136" s="21" t="str">
        <f>IFERROR(IF(OR(O136="",P136=""),"",O136*IF(P136="",1,P136)*VLOOKUP(N136,Factors!$F$30:$H$39,3,FALSE)),"")</f>
        <v/>
      </c>
      <c r="R136" s="21" t="str">
        <f t="shared" si="5"/>
        <v/>
      </c>
    </row>
    <row r="137" spans="1:18">
      <c r="A137" s="14"/>
      <c r="B137" s="16"/>
      <c r="C137" s="14"/>
      <c r="D137" s="14"/>
      <c r="E137" s="14"/>
      <c r="F137" s="17"/>
      <c r="G137" s="14"/>
      <c r="H137" s="18" t="str">
        <f>IFERROR(VLOOKUP(C137,Factors!$A$30:$D$49,4,FALSE),"")</f>
        <v/>
      </c>
      <c r="I137" s="18" t="str">
        <f t="shared" si="4"/>
        <v/>
      </c>
      <c r="J137" s="19"/>
      <c r="K137" s="19"/>
      <c r="L137" s="19"/>
      <c r="M137" s="19"/>
      <c r="N137" s="14"/>
      <c r="O137" s="20" t="str">
        <f>IF(OR(J137="",K137=""),"",2*6371*ASIN(MIN(1,SQRT(SIN(RADIANS((IF(L137="",Setup!$B$9,L137)-J137)/2))^2+COS(RADIANS(J137))*COS(RADIANS(IF(L137="",Setup!$B$9,L137)))*SIN(RADIANS((IF(M137="",Setup!$B$10,M137)-K137)/2))^2))))</f>
        <v/>
      </c>
      <c r="P137" s="17"/>
      <c r="Q137" s="21" t="str">
        <f>IFERROR(IF(OR(O137="",P137=""),"",O137*IF(P137="",1,P137)*VLOOKUP(N137,Factors!$F$30:$H$39,3,FALSE)),"")</f>
        <v/>
      </c>
      <c r="R137" s="21" t="str">
        <f t="shared" si="5"/>
        <v/>
      </c>
    </row>
    <row r="138" spans="1:18">
      <c r="A138" s="14"/>
      <c r="B138" s="16"/>
      <c r="C138" s="14"/>
      <c r="D138" s="14"/>
      <c r="E138" s="14"/>
      <c r="F138" s="17"/>
      <c r="G138" s="14"/>
      <c r="H138" s="18" t="str">
        <f>IFERROR(VLOOKUP(C138,Factors!$A$30:$D$49,4,FALSE),"")</f>
        <v/>
      </c>
      <c r="I138" s="18" t="str">
        <f t="shared" si="4"/>
        <v/>
      </c>
      <c r="J138" s="19"/>
      <c r="K138" s="19"/>
      <c r="L138" s="19"/>
      <c r="M138" s="19"/>
      <c r="N138" s="14"/>
      <c r="O138" s="20" t="str">
        <f>IF(OR(J138="",K138=""),"",2*6371*ASIN(MIN(1,SQRT(SIN(RADIANS((IF(L138="",Setup!$B$9,L138)-J138)/2))^2+COS(RADIANS(J138))*COS(RADIANS(IF(L138="",Setup!$B$9,L138)))*SIN(RADIANS((IF(M138="",Setup!$B$10,M138)-K138)/2))^2))))</f>
        <v/>
      </c>
      <c r="P138" s="17"/>
      <c r="Q138" s="21" t="str">
        <f>IFERROR(IF(OR(O138="",P138=""),"",O138*IF(P138="",1,P138)*VLOOKUP(N138,Factors!$F$30:$H$39,3,FALSE)),"")</f>
        <v/>
      </c>
      <c r="R138" s="21" t="str">
        <f t="shared" si="5"/>
        <v/>
      </c>
    </row>
    <row r="139" spans="1:18">
      <c r="A139" s="14"/>
      <c r="B139" s="16"/>
      <c r="C139" s="14"/>
      <c r="D139" s="14"/>
      <c r="E139" s="14"/>
      <c r="F139" s="17"/>
      <c r="G139" s="14"/>
      <c r="H139" s="18" t="str">
        <f>IFERROR(VLOOKUP(C139,Factors!$A$30:$D$49,4,FALSE),"")</f>
        <v/>
      </c>
      <c r="I139" s="18" t="str">
        <f t="shared" si="4"/>
        <v/>
      </c>
      <c r="J139" s="19"/>
      <c r="K139" s="19"/>
      <c r="L139" s="19"/>
      <c r="M139" s="19"/>
      <c r="N139" s="14"/>
      <c r="O139" s="20" t="str">
        <f>IF(OR(J139="",K139=""),"",2*6371*ASIN(MIN(1,SQRT(SIN(RADIANS((IF(L139="",Setup!$B$9,L139)-J139)/2))^2+COS(RADIANS(J139))*COS(RADIANS(IF(L139="",Setup!$B$9,L139)))*SIN(RADIANS((IF(M139="",Setup!$B$10,M139)-K139)/2))^2))))</f>
        <v/>
      </c>
      <c r="P139" s="17"/>
      <c r="Q139" s="21" t="str">
        <f>IFERROR(IF(OR(O139="",P139=""),"",O139*IF(P139="",1,P139)*VLOOKUP(N139,Factors!$F$30:$H$39,3,FALSE)),"")</f>
        <v/>
      </c>
      <c r="R139" s="21" t="str">
        <f t="shared" si="5"/>
        <v/>
      </c>
    </row>
    <row r="140" spans="1:18">
      <c r="A140" s="14"/>
      <c r="B140" s="16"/>
      <c r="C140" s="14"/>
      <c r="D140" s="14"/>
      <c r="E140" s="14"/>
      <c r="F140" s="17"/>
      <c r="G140" s="14"/>
      <c r="H140" s="18" t="str">
        <f>IFERROR(VLOOKUP(C140,Factors!$A$30:$D$49,4,FALSE),"")</f>
        <v/>
      </c>
      <c r="I140" s="18" t="str">
        <f t="shared" si="4"/>
        <v/>
      </c>
      <c r="J140" s="19"/>
      <c r="K140" s="19"/>
      <c r="L140" s="19"/>
      <c r="M140" s="19"/>
      <c r="N140" s="14"/>
      <c r="O140" s="20" t="str">
        <f>IF(OR(J140="",K140=""),"",2*6371*ASIN(MIN(1,SQRT(SIN(RADIANS((IF(L140="",Setup!$B$9,L140)-J140)/2))^2+COS(RADIANS(J140))*COS(RADIANS(IF(L140="",Setup!$B$9,L140)))*SIN(RADIANS((IF(M140="",Setup!$B$10,M140)-K140)/2))^2))))</f>
        <v/>
      </c>
      <c r="P140" s="17"/>
      <c r="Q140" s="21" t="str">
        <f>IFERROR(IF(OR(O140="",P140=""),"",O140*IF(P140="",1,P140)*VLOOKUP(N140,Factors!$F$30:$H$39,3,FALSE)),"")</f>
        <v/>
      </c>
      <c r="R140" s="21" t="str">
        <f t="shared" si="5"/>
        <v/>
      </c>
    </row>
    <row r="141" spans="1:18">
      <c r="A141" s="14"/>
      <c r="B141" s="16"/>
      <c r="C141" s="14"/>
      <c r="D141" s="14"/>
      <c r="E141" s="14"/>
      <c r="F141" s="17"/>
      <c r="G141" s="14"/>
      <c r="H141" s="18" t="str">
        <f>IFERROR(VLOOKUP(C141,Factors!$A$30:$D$49,4,FALSE),"")</f>
        <v/>
      </c>
      <c r="I141" s="18" t="str">
        <f t="shared" si="4"/>
        <v/>
      </c>
      <c r="J141" s="19"/>
      <c r="K141" s="19"/>
      <c r="L141" s="19"/>
      <c r="M141" s="19"/>
      <c r="N141" s="14"/>
      <c r="O141" s="20" t="str">
        <f>IF(OR(J141="",K141=""),"",2*6371*ASIN(MIN(1,SQRT(SIN(RADIANS((IF(L141="",Setup!$B$9,L141)-J141)/2))^2+COS(RADIANS(J141))*COS(RADIANS(IF(L141="",Setup!$B$9,L141)))*SIN(RADIANS((IF(M141="",Setup!$B$10,M141)-K141)/2))^2))))</f>
        <v/>
      </c>
      <c r="P141" s="17"/>
      <c r="Q141" s="21" t="str">
        <f>IFERROR(IF(OR(O141="",P141=""),"",O141*IF(P141="",1,P141)*VLOOKUP(N141,Factors!$F$30:$H$39,3,FALSE)),"")</f>
        <v/>
      </c>
      <c r="R141" s="21" t="str">
        <f t="shared" si="5"/>
        <v/>
      </c>
    </row>
    <row r="142" spans="1:18">
      <c r="A142" s="14"/>
      <c r="B142" s="16"/>
      <c r="C142" s="14"/>
      <c r="D142" s="14"/>
      <c r="E142" s="14"/>
      <c r="F142" s="17"/>
      <c r="G142" s="14"/>
      <c r="H142" s="18" t="str">
        <f>IFERROR(VLOOKUP(C142,Factors!$A$30:$D$49,4,FALSE),"")</f>
        <v/>
      </c>
      <c r="I142" s="18" t="str">
        <f t="shared" si="4"/>
        <v/>
      </c>
      <c r="J142" s="19"/>
      <c r="K142" s="19"/>
      <c r="L142" s="19"/>
      <c r="M142" s="19"/>
      <c r="N142" s="14"/>
      <c r="O142" s="20" t="str">
        <f>IF(OR(J142="",K142=""),"",2*6371*ASIN(MIN(1,SQRT(SIN(RADIANS((IF(L142="",Setup!$B$9,L142)-J142)/2))^2+COS(RADIANS(J142))*COS(RADIANS(IF(L142="",Setup!$B$9,L142)))*SIN(RADIANS((IF(M142="",Setup!$B$10,M142)-K142)/2))^2))))</f>
        <v/>
      </c>
      <c r="P142" s="17"/>
      <c r="Q142" s="21" t="str">
        <f>IFERROR(IF(OR(O142="",P142=""),"",O142*IF(P142="",1,P142)*VLOOKUP(N142,Factors!$F$30:$H$39,3,FALSE)),"")</f>
        <v/>
      </c>
      <c r="R142" s="21" t="str">
        <f t="shared" si="5"/>
        <v/>
      </c>
    </row>
    <row r="143" spans="1:18">
      <c r="A143" s="14"/>
      <c r="B143" s="16"/>
      <c r="C143" s="14"/>
      <c r="D143" s="14"/>
      <c r="E143" s="14"/>
      <c r="F143" s="17"/>
      <c r="G143" s="14"/>
      <c r="H143" s="18" t="str">
        <f>IFERROR(VLOOKUP(C143,Factors!$A$30:$D$49,4,FALSE),"")</f>
        <v/>
      </c>
      <c r="I143" s="18" t="str">
        <f t="shared" si="4"/>
        <v/>
      </c>
      <c r="J143" s="19"/>
      <c r="K143" s="19"/>
      <c r="L143" s="19"/>
      <c r="M143" s="19"/>
      <c r="N143" s="14"/>
      <c r="O143" s="20" t="str">
        <f>IF(OR(J143="",K143=""),"",2*6371*ASIN(MIN(1,SQRT(SIN(RADIANS((IF(L143="",Setup!$B$9,L143)-J143)/2))^2+COS(RADIANS(J143))*COS(RADIANS(IF(L143="",Setup!$B$9,L143)))*SIN(RADIANS((IF(M143="",Setup!$B$10,M143)-K143)/2))^2))))</f>
        <v/>
      </c>
      <c r="P143" s="17"/>
      <c r="Q143" s="21" t="str">
        <f>IFERROR(IF(OR(O143="",P143=""),"",O143*IF(P143="",1,P143)*VLOOKUP(N143,Factors!$F$30:$H$39,3,FALSE)),"")</f>
        <v/>
      </c>
      <c r="R143" s="21" t="str">
        <f t="shared" si="5"/>
        <v/>
      </c>
    </row>
    <row r="144" spans="1:18">
      <c r="A144" s="14"/>
      <c r="B144" s="16"/>
      <c r="C144" s="14"/>
      <c r="D144" s="14"/>
      <c r="E144" s="14"/>
      <c r="F144" s="17"/>
      <c r="G144" s="14"/>
      <c r="H144" s="18" t="str">
        <f>IFERROR(VLOOKUP(C144,Factors!$A$30:$D$49,4,FALSE),"")</f>
        <v/>
      </c>
      <c r="I144" s="18" t="str">
        <f t="shared" si="4"/>
        <v/>
      </c>
      <c r="J144" s="19"/>
      <c r="K144" s="19"/>
      <c r="L144" s="19"/>
      <c r="M144" s="19"/>
      <c r="N144" s="14"/>
      <c r="O144" s="20" t="str">
        <f>IF(OR(J144="",K144=""),"",2*6371*ASIN(MIN(1,SQRT(SIN(RADIANS((IF(L144="",Setup!$B$9,L144)-J144)/2))^2+COS(RADIANS(J144))*COS(RADIANS(IF(L144="",Setup!$B$9,L144)))*SIN(RADIANS((IF(M144="",Setup!$B$10,M144)-K144)/2))^2))))</f>
        <v/>
      </c>
      <c r="P144" s="17"/>
      <c r="Q144" s="21" t="str">
        <f>IFERROR(IF(OR(O144="",P144=""),"",O144*IF(P144="",1,P144)*VLOOKUP(N144,Factors!$F$30:$H$39,3,FALSE)),"")</f>
        <v/>
      </c>
      <c r="R144" s="21" t="str">
        <f t="shared" si="5"/>
        <v/>
      </c>
    </row>
    <row r="145" spans="1:18">
      <c r="A145" s="14"/>
      <c r="B145" s="16"/>
      <c r="C145" s="14"/>
      <c r="D145" s="14"/>
      <c r="E145" s="14"/>
      <c r="F145" s="17"/>
      <c r="G145" s="14"/>
      <c r="H145" s="18" t="str">
        <f>IFERROR(VLOOKUP(C145,Factors!$A$30:$D$49,4,FALSE),"")</f>
        <v/>
      </c>
      <c r="I145" s="18" t="str">
        <f t="shared" si="4"/>
        <v/>
      </c>
      <c r="J145" s="19"/>
      <c r="K145" s="19"/>
      <c r="L145" s="19"/>
      <c r="M145" s="19"/>
      <c r="N145" s="14"/>
      <c r="O145" s="20" t="str">
        <f>IF(OR(J145="",K145=""),"",2*6371*ASIN(MIN(1,SQRT(SIN(RADIANS((IF(L145="",Setup!$B$9,L145)-J145)/2))^2+COS(RADIANS(J145))*COS(RADIANS(IF(L145="",Setup!$B$9,L145)))*SIN(RADIANS((IF(M145="",Setup!$B$10,M145)-K145)/2))^2))))</f>
        <v/>
      </c>
      <c r="P145" s="17"/>
      <c r="Q145" s="21" t="str">
        <f>IFERROR(IF(OR(O145="",P145=""),"",O145*IF(P145="",1,P145)*VLOOKUP(N145,Factors!$F$30:$H$39,3,FALSE)),"")</f>
        <v/>
      </c>
      <c r="R145" s="21" t="str">
        <f t="shared" si="5"/>
        <v/>
      </c>
    </row>
    <row r="146" spans="1:18">
      <c r="A146" s="14"/>
      <c r="B146" s="16"/>
      <c r="C146" s="14"/>
      <c r="D146" s="14"/>
      <c r="E146" s="14"/>
      <c r="F146" s="17"/>
      <c r="G146" s="14"/>
      <c r="H146" s="18" t="str">
        <f>IFERROR(VLOOKUP(C146,Factors!$A$30:$D$49,4,FALSE),"")</f>
        <v/>
      </c>
      <c r="I146" s="18" t="str">
        <f t="shared" si="4"/>
        <v/>
      </c>
      <c r="J146" s="19"/>
      <c r="K146" s="19"/>
      <c r="L146" s="19"/>
      <c r="M146" s="19"/>
      <c r="N146" s="14"/>
      <c r="O146" s="20" t="str">
        <f>IF(OR(J146="",K146=""),"",2*6371*ASIN(MIN(1,SQRT(SIN(RADIANS((IF(L146="",Setup!$B$9,L146)-J146)/2))^2+COS(RADIANS(J146))*COS(RADIANS(IF(L146="",Setup!$B$9,L146)))*SIN(RADIANS((IF(M146="",Setup!$B$10,M146)-K146)/2))^2))))</f>
        <v/>
      </c>
      <c r="P146" s="17"/>
      <c r="Q146" s="21" t="str">
        <f>IFERROR(IF(OR(O146="",P146=""),"",O146*IF(P146="",1,P146)*VLOOKUP(N146,Factors!$F$30:$H$39,3,FALSE)),"")</f>
        <v/>
      </c>
      <c r="R146" s="21" t="str">
        <f t="shared" si="5"/>
        <v/>
      </c>
    </row>
    <row r="147" spans="1:18">
      <c r="A147" s="14"/>
      <c r="B147" s="16"/>
      <c r="C147" s="14"/>
      <c r="D147" s="14"/>
      <c r="E147" s="14"/>
      <c r="F147" s="17"/>
      <c r="G147" s="14"/>
      <c r="H147" s="18" t="str">
        <f>IFERROR(VLOOKUP(C147,Factors!$A$30:$D$49,4,FALSE),"")</f>
        <v/>
      </c>
      <c r="I147" s="18" t="str">
        <f t="shared" si="4"/>
        <v/>
      </c>
      <c r="J147" s="19"/>
      <c r="K147" s="19"/>
      <c r="L147" s="19"/>
      <c r="M147" s="19"/>
      <c r="N147" s="14"/>
      <c r="O147" s="20" t="str">
        <f>IF(OR(J147="",K147=""),"",2*6371*ASIN(MIN(1,SQRT(SIN(RADIANS((IF(L147="",Setup!$B$9,L147)-J147)/2))^2+COS(RADIANS(J147))*COS(RADIANS(IF(L147="",Setup!$B$9,L147)))*SIN(RADIANS((IF(M147="",Setup!$B$10,M147)-K147)/2))^2))))</f>
        <v/>
      </c>
      <c r="P147" s="17"/>
      <c r="Q147" s="21" t="str">
        <f>IFERROR(IF(OR(O147="",P147=""),"",O147*IF(P147="",1,P147)*VLOOKUP(N147,Factors!$F$30:$H$39,3,FALSE)),"")</f>
        <v/>
      </c>
      <c r="R147" s="21" t="str">
        <f t="shared" si="5"/>
        <v/>
      </c>
    </row>
    <row r="148" spans="1:18">
      <c r="A148" s="14"/>
      <c r="B148" s="16"/>
      <c r="C148" s="14"/>
      <c r="D148" s="14"/>
      <c r="E148" s="14"/>
      <c r="F148" s="17"/>
      <c r="G148" s="14"/>
      <c r="H148" s="18" t="str">
        <f>IFERROR(VLOOKUP(C148,Factors!$A$30:$D$49,4,FALSE),"")</f>
        <v/>
      </c>
      <c r="I148" s="18" t="str">
        <f t="shared" si="4"/>
        <v/>
      </c>
      <c r="J148" s="19"/>
      <c r="K148" s="19"/>
      <c r="L148" s="19"/>
      <c r="M148" s="19"/>
      <c r="N148" s="14"/>
      <c r="O148" s="20" t="str">
        <f>IF(OR(J148="",K148=""),"",2*6371*ASIN(MIN(1,SQRT(SIN(RADIANS((IF(L148="",Setup!$B$9,L148)-J148)/2))^2+COS(RADIANS(J148))*COS(RADIANS(IF(L148="",Setup!$B$9,L148)))*SIN(RADIANS((IF(M148="",Setup!$B$10,M148)-K148)/2))^2))))</f>
        <v/>
      </c>
      <c r="P148" s="17"/>
      <c r="Q148" s="21" t="str">
        <f>IFERROR(IF(OR(O148="",P148=""),"",O148*IF(P148="",1,P148)*VLOOKUP(N148,Factors!$F$30:$H$39,3,FALSE)),"")</f>
        <v/>
      </c>
      <c r="R148" s="21" t="str">
        <f t="shared" si="5"/>
        <v/>
      </c>
    </row>
    <row r="149" spans="1:18">
      <c r="A149" s="14"/>
      <c r="B149" s="16"/>
      <c r="C149" s="14"/>
      <c r="D149" s="14"/>
      <c r="E149" s="14"/>
      <c r="F149" s="17"/>
      <c r="G149" s="14"/>
      <c r="H149" s="18" t="str">
        <f>IFERROR(VLOOKUP(C149,Factors!$A$30:$D$49,4,FALSE),"")</f>
        <v/>
      </c>
      <c r="I149" s="18" t="str">
        <f t="shared" si="4"/>
        <v/>
      </c>
      <c r="J149" s="19"/>
      <c r="K149" s="19"/>
      <c r="L149" s="19"/>
      <c r="M149" s="19"/>
      <c r="N149" s="14"/>
      <c r="O149" s="20" t="str">
        <f>IF(OR(J149="",K149=""),"",2*6371*ASIN(MIN(1,SQRT(SIN(RADIANS((IF(L149="",Setup!$B$9,L149)-J149)/2))^2+COS(RADIANS(J149))*COS(RADIANS(IF(L149="",Setup!$B$9,L149)))*SIN(RADIANS((IF(M149="",Setup!$B$10,M149)-K149)/2))^2))))</f>
        <v/>
      </c>
      <c r="P149" s="17"/>
      <c r="Q149" s="21" t="str">
        <f>IFERROR(IF(OR(O149="",P149=""),"",O149*IF(P149="",1,P149)*VLOOKUP(N149,Factors!$F$30:$H$39,3,FALSE)),"")</f>
        <v/>
      </c>
      <c r="R149" s="21" t="str">
        <f t="shared" si="5"/>
        <v/>
      </c>
    </row>
    <row r="150" spans="1:18">
      <c r="A150" s="14"/>
      <c r="B150" s="16"/>
      <c r="C150" s="14"/>
      <c r="D150" s="14"/>
      <c r="E150" s="14"/>
      <c r="F150" s="17"/>
      <c r="G150" s="14"/>
      <c r="H150" s="18" t="str">
        <f>IFERROR(VLOOKUP(C150,Factors!$A$30:$D$49,4,FALSE),"")</f>
        <v/>
      </c>
      <c r="I150" s="18" t="str">
        <f t="shared" si="4"/>
        <v/>
      </c>
      <c r="J150" s="19"/>
      <c r="K150" s="19"/>
      <c r="L150" s="19"/>
      <c r="M150" s="19"/>
      <c r="N150" s="14"/>
      <c r="O150" s="20" t="str">
        <f>IF(OR(J150="",K150=""),"",2*6371*ASIN(MIN(1,SQRT(SIN(RADIANS((IF(L150="",Setup!$B$9,L150)-J150)/2))^2+COS(RADIANS(J150))*COS(RADIANS(IF(L150="",Setup!$B$9,L150)))*SIN(RADIANS((IF(M150="",Setup!$B$10,M150)-K150)/2))^2))))</f>
        <v/>
      </c>
      <c r="P150" s="17"/>
      <c r="Q150" s="21" t="str">
        <f>IFERROR(IF(OR(O150="",P150=""),"",O150*IF(P150="",1,P150)*VLOOKUP(N150,Factors!$F$30:$H$39,3,FALSE)),"")</f>
        <v/>
      </c>
      <c r="R150" s="21" t="str">
        <f t="shared" si="5"/>
        <v/>
      </c>
    </row>
    <row r="151" spans="1:18">
      <c r="A151" s="14"/>
      <c r="B151" s="16"/>
      <c r="C151" s="14"/>
      <c r="D151" s="14"/>
      <c r="E151" s="14"/>
      <c r="F151" s="17"/>
      <c r="G151" s="14"/>
      <c r="H151" s="18" t="str">
        <f>IFERROR(VLOOKUP(C151,Factors!$A$30:$D$49,4,FALSE),"")</f>
        <v/>
      </c>
      <c r="I151" s="18" t="str">
        <f t="shared" si="4"/>
        <v/>
      </c>
      <c r="J151" s="19"/>
      <c r="K151" s="19"/>
      <c r="L151" s="19"/>
      <c r="M151" s="19"/>
      <c r="N151" s="14"/>
      <c r="O151" s="20" t="str">
        <f>IF(OR(J151="",K151=""),"",2*6371*ASIN(MIN(1,SQRT(SIN(RADIANS((IF(L151="",Setup!$B$9,L151)-J151)/2))^2+COS(RADIANS(J151))*COS(RADIANS(IF(L151="",Setup!$B$9,L151)))*SIN(RADIANS((IF(M151="",Setup!$B$10,M151)-K151)/2))^2))))</f>
        <v/>
      </c>
      <c r="P151" s="17"/>
      <c r="Q151" s="21" t="str">
        <f>IFERROR(IF(OR(O151="",P151=""),"",O151*IF(P151="",1,P151)*VLOOKUP(N151,Factors!$F$30:$H$39,3,FALSE)),"")</f>
        <v/>
      </c>
      <c r="R151" s="21" t="str">
        <f t="shared" si="5"/>
        <v/>
      </c>
    </row>
    <row r="152" spans="1:18">
      <c r="A152" s="14"/>
      <c r="B152" s="16"/>
      <c r="C152" s="14"/>
      <c r="D152" s="14"/>
      <c r="E152" s="14"/>
      <c r="F152" s="17"/>
      <c r="G152" s="14"/>
      <c r="H152" s="18" t="str">
        <f>IFERROR(VLOOKUP(C152,Factors!$A$30:$D$49,4,FALSE),"")</f>
        <v/>
      </c>
      <c r="I152" s="18" t="str">
        <f t="shared" si="4"/>
        <v/>
      </c>
      <c r="J152" s="19"/>
      <c r="K152" s="19"/>
      <c r="L152" s="19"/>
      <c r="M152" s="19"/>
      <c r="N152" s="14"/>
      <c r="O152" s="20" t="str">
        <f>IF(OR(J152="",K152=""),"",2*6371*ASIN(MIN(1,SQRT(SIN(RADIANS((IF(L152="",Setup!$B$9,L152)-J152)/2))^2+COS(RADIANS(J152))*COS(RADIANS(IF(L152="",Setup!$B$9,L152)))*SIN(RADIANS((IF(M152="",Setup!$B$10,M152)-K152)/2))^2))))</f>
        <v/>
      </c>
      <c r="P152" s="17"/>
      <c r="Q152" s="21" t="str">
        <f>IFERROR(IF(OR(O152="",P152=""),"",O152*IF(P152="",1,P152)*VLOOKUP(N152,Factors!$F$30:$H$39,3,FALSE)),"")</f>
        <v/>
      </c>
      <c r="R152" s="21" t="str">
        <f t="shared" si="5"/>
        <v/>
      </c>
    </row>
    <row r="153" spans="1:18">
      <c r="A153" s="14"/>
      <c r="B153" s="16"/>
      <c r="C153" s="14"/>
      <c r="D153" s="14"/>
      <c r="E153" s="14"/>
      <c r="F153" s="17"/>
      <c r="G153" s="14"/>
      <c r="H153" s="18" t="str">
        <f>IFERROR(VLOOKUP(C153,Factors!$A$30:$D$49,4,FALSE),"")</f>
        <v/>
      </c>
      <c r="I153" s="18" t="str">
        <f t="shared" si="4"/>
        <v/>
      </c>
      <c r="J153" s="19"/>
      <c r="K153" s="19"/>
      <c r="L153" s="19"/>
      <c r="M153" s="19"/>
      <c r="N153" s="14"/>
      <c r="O153" s="20" t="str">
        <f>IF(OR(J153="",K153=""),"",2*6371*ASIN(MIN(1,SQRT(SIN(RADIANS((IF(L153="",Setup!$B$9,L153)-J153)/2))^2+COS(RADIANS(J153))*COS(RADIANS(IF(L153="",Setup!$B$9,L153)))*SIN(RADIANS((IF(M153="",Setup!$B$10,M153)-K153)/2))^2))))</f>
        <v/>
      </c>
      <c r="P153" s="17"/>
      <c r="Q153" s="21" t="str">
        <f>IFERROR(IF(OR(O153="",P153=""),"",O153*IF(P153="",1,P153)*VLOOKUP(N153,Factors!$F$30:$H$39,3,FALSE)),"")</f>
        <v/>
      </c>
      <c r="R153" s="21" t="str">
        <f t="shared" si="5"/>
        <v/>
      </c>
    </row>
    <row r="154" spans="1:18">
      <c r="A154" s="14"/>
      <c r="B154" s="16"/>
      <c r="C154" s="14"/>
      <c r="D154" s="14"/>
      <c r="E154" s="14"/>
      <c r="F154" s="17"/>
      <c r="G154" s="14"/>
      <c r="H154" s="18" t="str">
        <f>IFERROR(VLOOKUP(C154,Factors!$A$30:$D$49,4,FALSE),"")</f>
        <v/>
      </c>
      <c r="I154" s="18" t="str">
        <f t="shared" si="4"/>
        <v/>
      </c>
      <c r="J154" s="19"/>
      <c r="K154" s="19"/>
      <c r="L154" s="19"/>
      <c r="M154" s="19"/>
      <c r="N154" s="14"/>
      <c r="O154" s="20" t="str">
        <f>IF(OR(J154="",K154=""),"",2*6371*ASIN(MIN(1,SQRT(SIN(RADIANS((IF(L154="",Setup!$B$9,L154)-J154)/2))^2+COS(RADIANS(J154))*COS(RADIANS(IF(L154="",Setup!$B$9,L154)))*SIN(RADIANS((IF(M154="",Setup!$B$10,M154)-K154)/2))^2))))</f>
        <v/>
      </c>
      <c r="P154" s="17"/>
      <c r="Q154" s="21" t="str">
        <f>IFERROR(IF(OR(O154="",P154=""),"",O154*IF(P154="",1,P154)*VLOOKUP(N154,Factors!$F$30:$H$39,3,FALSE)),"")</f>
        <v/>
      </c>
      <c r="R154" s="21" t="str">
        <f t="shared" si="5"/>
        <v/>
      </c>
    </row>
    <row r="155" spans="1:18">
      <c r="A155" s="14"/>
      <c r="B155" s="16"/>
      <c r="C155" s="14"/>
      <c r="D155" s="14"/>
      <c r="E155" s="14"/>
      <c r="F155" s="17"/>
      <c r="G155" s="14"/>
      <c r="H155" s="18" t="str">
        <f>IFERROR(VLOOKUP(C155,Factors!$A$30:$D$49,4,FALSE),"")</f>
        <v/>
      </c>
      <c r="I155" s="18" t="str">
        <f t="shared" si="4"/>
        <v/>
      </c>
      <c r="J155" s="19"/>
      <c r="K155" s="19"/>
      <c r="L155" s="19"/>
      <c r="M155" s="19"/>
      <c r="N155" s="14"/>
      <c r="O155" s="20" t="str">
        <f>IF(OR(J155="",K155=""),"",2*6371*ASIN(MIN(1,SQRT(SIN(RADIANS((IF(L155="",Setup!$B$9,L155)-J155)/2))^2+COS(RADIANS(J155))*COS(RADIANS(IF(L155="",Setup!$B$9,L155)))*SIN(RADIANS((IF(M155="",Setup!$B$10,M155)-K155)/2))^2))))</f>
        <v/>
      </c>
      <c r="P155" s="17"/>
      <c r="Q155" s="21" t="str">
        <f>IFERROR(IF(OR(O155="",P155=""),"",O155*IF(P155="",1,P155)*VLOOKUP(N155,Factors!$F$30:$H$39,3,FALSE)),"")</f>
        <v/>
      </c>
      <c r="R155" s="21" t="str">
        <f t="shared" si="5"/>
        <v/>
      </c>
    </row>
    <row r="156" spans="1:18">
      <c r="A156" s="14"/>
      <c r="B156" s="16"/>
      <c r="C156" s="14"/>
      <c r="D156" s="14"/>
      <c r="E156" s="14"/>
      <c r="F156" s="17"/>
      <c r="G156" s="14"/>
      <c r="H156" s="18" t="str">
        <f>IFERROR(VLOOKUP(C156,Factors!$A$30:$D$49,4,FALSE),"")</f>
        <v/>
      </c>
      <c r="I156" s="18" t="str">
        <f t="shared" si="4"/>
        <v/>
      </c>
      <c r="J156" s="19"/>
      <c r="K156" s="19"/>
      <c r="L156" s="19"/>
      <c r="M156" s="19"/>
      <c r="N156" s="14"/>
      <c r="O156" s="20" t="str">
        <f>IF(OR(J156="",K156=""),"",2*6371*ASIN(MIN(1,SQRT(SIN(RADIANS((IF(L156="",Setup!$B$9,L156)-J156)/2))^2+COS(RADIANS(J156))*COS(RADIANS(IF(L156="",Setup!$B$9,L156)))*SIN(RADIANS((IF(M156="",Setup!$B$10,M156)-K156)/2))^2))))</f>
        <v/>
      </c>
      <c r="P156" s="17"/>
      <c r="Q156" s="21" t="str">
        <f>IFERROR(IF(OR(O156="",P156=""),"",O156*IF(P156="",1,P156)*VLOOKUP(N156,Factors!$F$30:$H$39,3,FALSE)),"")</f>
        <v/>
      </c>
      <c r="R156" s="21" t="str">
        <f t="shared" si="5"/>
        <v/>
      </c>
    </row>
    <row r="157" spans="1:18">
      <c r="A157" s="14"/>
      <c r="B157" s="16"/>
      <c r="C157" s="14"/>
      <c r="D157" s="14"/>
      <c r="E157" s="14"/>
      <c r="F157" s="17"/>
      <c r="G157" s="14"/>
      <c r="H157" s="18" t="str">
        <f>IFERROR(VLOOKUP(C157,Factors!$A$30:$D$49,4,FALSE),"")</f>
        <v/>
      </c>
      <c r="I157" s="18" t="str">
        <f t="shared" si="4"/>
        <v/>
      </c>
      <c r="J157" s="19"/>
      <c r="K157" s="19"/>
      <c r="L157" s="19"/>
      <c r="M157" s="19"/>
      <c r="N157" s="14"/>
      <c r="O157" s="20" t="str">
        <f>IF(OR(J157="",K157=""),"",2*6371*ASIN(MIN(1,SQRT(SIN(RADIANS((IF(L157="",Setup!$B$9,L157)-J157)/2))^2+COS(RADIANS(J157))*COS(RADIANS(IF(L157="",Setup!$B$9,L157)))*SIN(RADIANS((IF(M157="",Setup!$B$10,M157)-K157)/2))^2))))</f>
        <v/>
      </c>
      <c r="P157" s="17"/>
      <c r="Q157" s="21" t="str">
        <f>IFERROR(IF(OR(O157="",P157=""),"",O157*IF(P157="",1,P157)*VLOOKUP(N157,Factors!$F$30:$H$39,3,FALSE)),"")</f>
        <v/>
      </c>
      <c r="R157" s="21" t="str">
        <f t="shared" si="5"/>
        <v/>
      </c>
    </row>
    <row r="158" spans="1:18">
      <c r="A158" s="14"/>
      <c r="B158" s="16"/>
      <c r="C158" s="14"/>
      <c r="D158" s="14"/>
      <c r="E158" s="14"/>
      <c r="F158" s="17"/>
      <c r="G158" s="14"/>
      <c r="H158" s="18" t="str">
        <f>IFERROR(VLOOKUP(C158,Factors!$A$30:$D$49,4,FALSE),"")</f>
        <v/>
      </c>
      <c r="I158" s="18" t="str">
        <f t="shared" si="4"/>
        <v/>
      </c>
      <c r="J158" s="19"/>
      <c r="K158" s="19"/>
      <c r="L158" s="19"/>
      <c r="M158" s="19"/>
      <c r="N158" s="14"/>
      <c r="O158" s="20" t="str">
        <f>IF(OR(J158="",K158=""),"",2*6371*ASIN(MIN(1,SQRT(SIN(RADIANS((IF(L158="",Setup!$B$9,L158)-J158)/2))^2+COS(RADIANS(J158))*COS(RADIANS(IF(L158="",Setup!$B$9,L158)))*SIN(RADIANS((IF(M158="",Setup!$B$10,M158)-K158)/2))^2))))</f>
        <v/>
      </c>
      <c r="P158" s="17"/>
      <c r="Q158" s="21" t="str">
        <f>IFERROR(IF(OR(O158="",P158=""),"",O158*IF(P158="",1,P158)*VLOOKUP(N158,Factors!$F$30:$H$39,3,FALSE)),"")</f>
        <v/>
      </c>
      <c r="R158" s="21" t="str">
        <f t="shared" si="5"/>
        <v/>
      </c>
    </row>
    <row r="159" spans="1:18">
      <c r="A159" s="14"/>
      <c r="B159" s="16"/>
      <c r="C159" s="14"/>
      <c r="D159" s="14"/>
      <c r="E159" s="14"/>
      <c r="F159" s="17"/>
      <c r="G159" s="14"/>
      <c r="H159" s="18" t="str">
        <f>IFERROR(VLOOKUP(C159,Factors!$A$30:$D$49,4,FALSE),"")</f>
        <v/>
      </c>
      <c r="I159" s="18" t="str">
        <f t="shared" si="4"/>
        <v/>
      </c>
      <c r="J159" s="19"/>
      <c r="K159" s="19"/>
      <c r="L159" s="19"/>
      <c r="M159" s="19"/>
      <c r="N159" s="14"/>
      <c r="O159" s="20" t="str">
        <f>IF(OR(J159="",K159=""),"",2*6371*ASIN(MIN(1,SQRT(SIN(RADIANS((IF(L159="",Setup!$B$9,L159)-J159)/2))^2+COS(RADIANS(J159))*COS(RADIANS(IF(L159="",Setup!$B$9,L159)))*SIN(RADIANS((IF(M159="",Setup!$B$10,M159)-K159)/2))^2))))</f>
        <v/>
      </c>
      <c r="P159" s="17"/>
      <c r="Q159" s="21" t="str">
        <f>IFERROR(IF(OR(O159="",P159=""),"",O159*IF(P159="",1,P159)*VLOOKUP(N159,Factors!$F$30:$H$39,3,FALSE)),"")</f>
        <v/>
      </c>
      <c r="R159" s="21" t="str">
        <f t="shared" si="5"/>
        <v/>
      </c>
    </row>
    <row r="160" spans="1:18">
      <c r="A160" s="14"/>
      <c r="B160" s="16"/>
      <c r="C160" s="14"/>
      <c r="D160" s="14"/>
      <c r="E160" s="14"/>
      <c r="F160" s="17"/>
      <c r="G160" s="14"/>
      <c r="H160" s="18" t="str">
        <f>IFERROR(VLOOKUP(C160,Factors!$A$30:$D$49,4,FALSE),"")</f>
        <v/>
      </c>
      <c r="I160" s="18" t="str">
        <f t="shared" si="4"/>
        <v/>
      </c>
      <c r="J160" s="19"/>
      <c r="K160" s="19"/>
      <c r="L160" s="19"/>
      <c r="M160" s="19"/>
      <c r="N160" s="14"/>
      <c r="O160" s="20" t="str">
        <f>IF(OR(J160="",K160=""),"",2*6371*ASIN(MIN(1,SQRT(SIN(RADIANS((IF(L160="",Setup!$B$9,L160)-J160)/2))^2+COS(RADIANS(J160))*COS(RADIANS(IF(L160="",Setup!$B$9,L160)))*SIN(RADIANS((IF(M160="",Setup!$B$10,M160)-K160)/2))^2))))</f>
        <v/>
      </c>
      <c r="P160" s="17"/>
      <c r="Q160" s="21" t="str">
        <f>IFERROR(IF(OR(O160="",P160=""),"",O160*IF(P160="",1,P160)*VLOOKUP(N160,Factors!$F$30:$H$39,3,FALSE)),"")</f>
        <v/>
      </c>
      <c r="R160" s="21" t="str">
        <f t="shared" si="5"/>
        <v/>
      </c>
    </row>
    <row r="161" spans="1:18">
      <c r="A161" s="14"/>
      <c r="B161" s="16"/>
      <c r="C161" s="14"/>
      <c r="D161" s="14"/>
      <c r="E161" s="14"/>
      <c r="F161" s="17"/>
      <c r="G161" s="14"/>
      <c r="H161" s="18" t="str">
        <f>IFERROR(VLOOKUP(C161,Factors!$A$30:$D$49,4,FALSE),"")</f>
        <v/>
      </c>
      <c r="I161" s="18" t="str">
        <f t="shared" si="4"/>
        <v/>
      </c>
      <c r="J161" s="19"/>
      <c r="K161" s="19"/>
      <c r="L161" s="19"/>
      <c r="M161" s="19"/>
      <c r="N161" s="14"/>
      <c r="O161" s="20" t="str">
        <f>IF(OR(J161="",K161=""),"",2*6371*ASIN(MIN(1,SQRT(SIN(RADIANS((IF(L161="",Setup!$B$9,L161)-J161)/2))^2+COS(RADIANS(J161))*COS(RADIANS(IF(L161="",Setup!$B$9,L161)))*SIN(RADIANS((IF(M161="",Setup!$B$10,M161)-K161)/2))^2))))</f>
        <v/>
      </c>
      <c r="P161" s="17"/>
      <c r="Q161" s="21" t="str">
        <f>IFERROR(IF(OR(O161="",P161=""),"",O161*IF(P161="",1,P161)*VLOOKUP(N161,Factors!$F$30:$H$39,3,FALSE)),"")</f>
        <v/>
      </c>
      <c r="R161" s="21" t="str">
        <f t="shared" si="5"/>
        <v/>
      </c>
    </row>
    <row r="162" spans="1:18">
      <c r="A162" s="14"/>
      <c r="B162" s="16"/>
      <c r="C162" s="14"/>
      <c r="D162" s="14"/>
      <c r="E162" s="14"/>
      <c r="F162" s="17"/>
      <c r="G162" s="14"/>
      <c r="H162" s="18" t="str">
        <f>IFERROR(VLOOKUP(C162,Factors!$A$30:$D$49,4,FALSE),"")</f>
        <v/>
      </c>
      <c r="I162" s="18" t="str">
        <f t="shared" si="4"/>
        <v/>
      </c>
      <c r="J162" s="19"/>
      <c r="K162" s="19"/>
      <c r="L162" s="19"/>
      <c r="M162" s="19"/>
      <c r="N162" s="14"/>
      <c r="O162" s="20" t="str">
        <f>IF(OR(J162="",K162=""),"",2*6371*ASIN(MIN(1,SQRT(SIN(RADIANS((IF(L162="",Setup!$B$9,L162)-J162)/2))^2+COS(RADIANS(J162))*COS(RADIANS(IF(L162="",Setup!$B$9,L162)))*SIN(RADIANS((IF(M162="",Setup!$B$10,M162)-K162)/2))^2))))</f>
        <v/>
      </c>
      <c r="P162" s="17"/>
      <c r="Q162" s="21" t="str">
        <f>IFERROR(IF(OR(O162="",P162=""),"",O162*IF(P162="",1,P162)*VLOOKUP(N162,Factors!$F$30:$H$39,3,FALSE)),"")</f>
        <v/>
      </c>
      <c r="R162" s="21" t="str">
        <f t="shared" si="5"/>
        <v/>
      </c>
    </row>
    <row r="163" spans="1:18">
      <c r="A163" s="14"/>
      <c r="B163" s="16"/>
      <c r="C163" s="14"/>
      <c r="D163" s="14"/>
      <c r="E163" s="14"/>
      <c r="F163" s="17"/>
      <c r="G163" s="14"/>
      <c r="H163" s="18" t="str">
        <f>IFERROR(VLOOKUP(C163,Factors!$A$30:$D$49,4,FALSE),"")</f>
        <v/>
      </c>
      <c r="I163" s="18" t="str">
        <f t="shared" si="4"/>
        <v/>
      </c>
      <c r="J163" s="19"/>
      <c r="K163" s="19"/>
      <c r="L163" s="19"/>
      <c r="M163" s="19"/>
      <c r="N163" s="14"/>
      <c r="O163" s="20" t="str">
        <f>IF(OR(J163="",K163=""),"",2*6371*ASIN(MIN(1,SQRT(SIN(RADIANS((IF(L163="",Setup!$B$9,L163)-J163)/2))^2+COS(RADIANS(J163))*COS(RADIANS(IF(L163="",Setup!$B$9,L163)))*SIN(RADIANS((IF(M163="",Setup!$B$10,M163)-K163)/2))^2))))</f>
        <v/>
      </c>
      <c r="P163" s="17"/>
      <c r="Q163" s="21" t="str">
        <f>IFERROR(IF(OR(O163="",P163=""),"",O163*IF(P163="",1,P163)*VLOOKUP(N163,Factors!$F$30:$H$39,3,FALSE)),"")</f>
        <v/>
      </c>
      <c r="R163" s="21" t="str">
        <f t="shared" si="5"/>
        <v/>
      </c>
    </row>
    <row r="164" spans="1:18">
      <c r="A164" s="14"/>
      <c r="B164" s="16"/>
      <c r="C164" s="14"/>
      <c r="D164" s="14"/>
      <c r="E164" s="14"/>
      <c r="F164" s="17"/>
      <c r="G164" s="14"/>
      <c r="H164" s="18" t="str">
        <f>IFERROR(VLOOKUP(C164,Factors!$A$30:$D$49,4,FALSE),"")</f>
        <v/>
      </c>
      <c r="I164" s="18" t="str">
        <f t="shared" si="4"/>
        <v/>
      </c>
      <c r="J164" s="19"/>
      <c r="K164" s="19"/>
      <c r="L164" s="19"/>
      <c r="M164" s="19"/>
      <c r="N164" s="14"/>
      <c r="O164" s="20" t="str">
        <f>IF(OR(J164="",K164=""),"",2*6371*ASIN(MIN(1,SQRT(SIN(RADIANS((IF(L164="",Setup!$B$9,L164)-J164)/2))^2+COS(RADIANS(J164))*COS(RADIANS(IF(L164="",Setup!$B$9,L164)))*SIN(RADIANS((IF(M164="",Setup!$B$10,M164)-K164)/2))^2))))</f>
        <v/>
      </c>
      <c r="P164" s="17"/>
      <c r="Q164" s="21" t="str">
        <f>IFERROR(IF(OR(O164="",P164=""),"",O164*IF(P164="",1,P164)*VLOOKUP(N164,Factors!$F$30:$H$39,3,FALSE)),"")</f>
        <v/>
      </c>
      <c r="R164" s="21" t="str">
        <f t="shared" si="5"/>
        <v/>
      </c>
    </row>
    <row r="165" spans="1:18">
      <c r="A165" s="14"/>
      <c r="B165" s="16"/>
      <c r="C165" s="14"/>
      <c r="D165" s="14"/>
      <c r="E165" s="14"/>
      <c r="F165" s="17"/>
      <c r="G165" s="14"/>
      <c r="H165" s="18" t="str">
        <f>IFERROR(VLOOKUP(C165,Factors!$A$30:$D$49,4,FALSE),"")</f>
        <v/>
      </c>
      <c r="I165" s="18" t="str">
        <f t="shared" si="4"/>
        <v/>
      </c>
      <c r="J165" s="19"/>
      <c r="K165" s="19"/>
      <c r="L165" s="19"/>
      <c r="M165" s="19"/>
      <c r="N165" s="14"/>
      <c r="O165" s="20" t="str">
        <f>IF(OR(J165="",K165=""),"",2*6371*ASIN(MIN(1,SQRT(SIN(RADIANS((IF(L165="",Setup!$B$9,L165)-J165)/2))^2+COS(RADIANS(J165))*COS(RADIANS(IF(L165="",Setup!$B$9,L165)))*SIN(RADIANS((IF(M165="",Setup!$B$10,M165)-K165)/2))^2))))</f>
        <v/>
      </c>
      <c r="P165" s="17"/>
      <c r="Q165" s="21" t="str">
        <f>IFERROR(IF(OR(O165="",P165=""),"",O165*IF(P165="",1,P165)*VLOOKUP(N165,Factors!$F$30:$H$39,3,FALSE)),"")</f>
        <v/>
      </c>
      <c r="R165" s="21" t="str">
        <f t="shared" si="5"/>
        <v/>
      </c>
    </row>
    <row r="166" spans="1:18">
      <c r="A166" s="14"/>
      <c r="B166" s="16"/>
      <c r="C166" s="14"/>
      <c r="D166" s="14"/>
      <c r="E166" s="14"/>
      <c r="F166" s="17"/>
      <c r="G166" s="14"/>
      <c r="H166" s="18" t="str">
        <f>IFERROR(VLOOKUP(C166,Factors!$A$30:$D$49,4,FALSE),"")</f>
        <v/>
      </c>
      <c r="I166" s="18" t="str">
        <f t="shared" si="4"/>
        <v/>
      </c>
      <c r="J166" s="19"/>
      <c r="K166" s="19"/>
      <c r="L166" s="19"/>
      <c r="M166" s="19"/>
      <c r="N166" s="14"/>
      <c r="O166" s="20" t="str">
        <f>IF(OR(J166="",K166=""),"",2*6371*ASIN(MIN(1,SQRT(SIN(RADIANS((IF(L166="",Setup!$B$9,L166)-J166)/2))^2+COS(RADIANS(J166))*COS(RADIANS(IF(L166="",Setup!$B$9,L166)))*SIN(RADIANS((IF(M166="",Setup!$B$10,M166)-K166)/2))^2))))</f>
        <v/>
      </c>
      <c r="P166" s="17"/>
      <c r="Q166" s="21" t="str">
        <f>IFERROR(IF(OR(O166="",P166=""),"",O166*IF(P166="",1,P166)*VLOOKUP(N166,Factors!$F$30:$H$39,3,FALSE)),"")</f>
        <v/>
      </c>
      <c r="R166" s="21" t="str">
        <f t="shared" si="5"/>
        <v/>
      </c>
    </row>
    <row r="167" spans="1:18">
      <c r="A167" s="14"/>
      <c r="B167" s="16"/>
      <c r="C167" s="14"/>
      <c r="D167" s="14"/>
      <c r="E167" s="14"/>
      <c r="F167" s="17"/>
      <c r="G167" s="14"/>
      <c r="H167" s="18" t="str">
        <f>IFERROR(VLOOKUP(C167,Factors!$A$30:$D$49,4,FALSE),"")</f>
        <v/>
      </c>
      <c r="I167" s="18" t="str">
        <f t="shared" si="4"/>
        <v/>
      </c>
      <c r="J167" s="19"/>
      <c r="K167" s="19"/>
      <c r="L167" s="19"/>
      <c r="M167" s="19"/>
      <c r="N167" s="14"/>
      <c r="O167" s="20" t="str">
        <f>IF(OR(J167="",K167=""),"",2*6371*ASIN(MIN(1,SQRT(SIN(RADIANS((IF(L167="",Setup!$B$9,L167)-J167)/2))^2+COS(RADIANS(J167))*COS(RADIANS(IF(L167="",Setup!$B$9,L167)))*SIN(RADIANS((IF(M167="",Setup!$B$10,M167)-K167)/2))^2))))</f>
        <v/>
      </c>
      <c r="P167" s="17"/>
      <c r="Q167" s="21" t="str">
        <f>IFERROR(IF(OR(O167="",P167=""),"",O167*IF(P167="",1,P167)*VLOOKUP(N167,Factors!$F$30:$H$39,3,FALSE)),"")</f>
        <v/>
      </c>
      <c r="R167" s="21" t="str">
        <f t="shared" si="5"/>
        <v/>
      </c>
    </row>
    <row r="168" spans="1:18">
      <c r="A168" s="14"/>
      <c r="B168" s="16"/>
      <c r="C168" s="14"/>
      <c r="D168" s="14"/>
      <c r="E168" s="14"/>
      <c r="F168" s="17"/>
      <c r="G168" s="14"/>
      <c r="H168" s="18" t="str">
        <f>IFERROR(VLOOKUP(C168,Factors!$A$30:$D$49,4,FALSE),"")</f>
        <v/>
      </c>
      <c r="I168" s="18" t="str">
        <f t="shared" si="4"/>
        <v/>
      </c>
      <c r="J168" s="19"/>
      <c r="K168" s="19"/>
      <c r="L168" s="19"/>
      <c r="M168" s="19"/>
      <c r="N168" s="14"/>
      <c r="O168" s="20" t="str">
        <f>IF(OR(J168="",K168=""),"",2*6371*ASIN(MIN(1,SQRT(SIN(RADIANS((IF(L168="",Setup!$B$9,L168)-J168)/2))^2+COS(RADIANS(J168))*COS(RADIANS(IF(L168="",Setup!$B$9,L168)))*SIN(RADIANS((IF(M168="",Setup!$B$10,M168)-K168)/2))^2))))</f>
        <v/>
      </c>
      <c r="P168" s="17"/>
      <c r="Q168" s="21" t="str">
        <f>IFERROR(IF(OR(O168="",P168=""),"",O168*IF(P168="",1,P168)*VLOOKUP(N168,Factors!$F$30:$H$39,3,FALSE)),"")</f>
        <v/>
      </c>
      <c r="R168" s="21" t="str">
        <f t="shared" si="5"/>
        <v/>
      </c>
    </row>
    <row r="169" spans="1:18">
      <c r="A169" s="14"/>
      <c r="B169" s="16"/>
      <c r="C169" s="14"/>
      <c r="D169" s="14"/>
      <c r="E169" s="14"/>
      <c r="F169" s="17"/>
      <c r="G169" s="14"/>
      <c r="H169" s="18" t="str">
        <f>IFERROR(VLOOKUP(C169,Factors!$A$30:$D$49,4,FALSE),"")</f>
        <v/>
      </c>
      <c r="I169" s="18" t="str">
        <f t="shared" si="4"/>
        <v/>
      </c>
      <c r="J169" s="19"/>
      <c r="K169" s="19"/>
      <c r="L169" s="19"/>
      <c r="M169" s="19"/>
      <c r="N169" s="14"/>
      <c r="O169" s="20" t="str">
        <f>IF(OR(J169="",K169=""),"",2*6371*ASIN(MIN(1,SQRT(SIN(RADIANS((IF(L169="",Setup!$B$9,L169)-J169)/2))^2+COS(RADIANS(J169))*COS(RADIANS(IF(L169="",Setup!$B$9,L169)))*SIN(RADIANS((IF(M169="",Setup!$B$10,M169)-K169)/2))^2))))</f>
        <v/>
      </c>
      <c r="P169" s="17"/>
      <c r="Q169" s="21" t="str">
        <f>IFERROR(IF(OR(O169="",P169=""),"",O169*IF(P169="",1,P169)*VLOOKUP(N169,Factors!$F$30:$H$39,3,FALSE)),"")</f>
        <v/>
      </c>
      <c r="R169" s="21" t="str">
        <f t="shared" si="5"/>
        <v/>
      </c>
    </row>
    <row r="170" spans="1:18">
      <c r="A170" s="14"/>
      <c r="B170" s="16"/>
      <c r="C170" s="14"/>
      <c r="D170" s="14"/>
      <c r="E170" s="14"/>
      <c r="F170" s="17"/>
      <c r="G170" s="14"/>
      <c r="H170" s="18" t="str">
        <f>IFERROR(VLOOKUP(C170,Factors!$A$30:$D$49,4,FALSE),"")</f>
        <v/>
      </c>
      <c r="I170" s="18" t="str">
        <f t="shared" si="4"/>
        <v/>
      </c>
      <c r="J170" s="19"/>
      <c r="K170" s="19"/>
      <c r="L170" s="19"/>
      <c r="M170" s="19"/>
      <c r="N170" s="14"/>
      <c r="O170" s="20" t="str">
        <f>IF(OR(J170="",K170=""),"",2*6371*ASIN(MIN(1,SQRT(SIN(RADIANS((IF(L170="",Setup!$B$9,L170)-J170)/2))^2+COS(RADIANS(J170))*COS(RADIANS(IF(L170="",Setup!$B$9,L170)))*SIN(RADIANS((IF(M170="",Setup!$B$10,M170)-K170)/2))^2))))</f>
        <v/>
      </c>
      <c r="P170" s="17"/>
      <c r="Q170" s="21" t="str">
        <f>IFERROR(IF(OR(O170="",P170=""),"",O170*IF(P170="",1,P170)*VLOOKUP(N170,Factors!$F$30:$H$39,3,FALSE)),"")</f>
        <v/>
      </c>
      <c r="R170" s="21" t="str">
        <f t="shared" si="5"/>
        <v/>
      </c>
    </row>
    <row r="171" spans="1:18">
      <c r="A171" s="14"/>
      <c r="B171" s="16"/>
      <c r="C171" s="14"/>
      <c r="D171" s="14"/>
      <c r="E171" s="14"/>
      <c r="F171" s="17"/>
      <c r="G171" s="14"/>
      <c r="H171" s="18" t="str">
        <f>IFERROR(VLOOKUP(C171,Factors!$A$30:$D$49,4,FALSE),"")</f>
        <v/>
      </c>
      <c r="I171" s="18" t="str">
        <f t="shared" si="4"/>
        <v/>
      </c>
      <c r="J171" s="19"/>
      <c r="K171" s="19"/>
      <c r="L171" s="19"/>
      <c r="M171" s="19"/>
      <c r="N171" s="14"/>
      <c r="O171" s="20" t="str">
        <f>IF(OR(J171="",K171=""),"",2*6371*ASIN(MIN(1,SQRT(SIN(RADIANS((IF(L171="",Setup!$B$9,L171)-J171)/2))^2+COS(RADIANS(J171))*COS(RADIANS(IF(L171="",Setup!$B$9,L171)))*SIN(RADIANS((IF(M171="",Setup!$B$10,M171)-K171)/2))^2))))</f>
        <v/>
      </c>
      <c r="P171" s="17"/>
      <c r="Q171" s="21" t="str">
        <f>IFERROR(IF(OR(O171="",P171=""),"",O171*IF(P171="",1,P171)*VLOOKUP(N171,Factors!$F$30:$H$39,3,FALSE)),"")</f>
        <v/>
      </c>
      <c r="R171" s="21" t="str">
        <f t="shared" si="5"/>
        <v/>
      </c>
    </row>
    <row r="172" spans="1:18">
      <c r="A172" s="14"/>
      <c r="B172" s="16"/>
      <c r="C172" s="14"/>
      <c r="D172" s="14"/>
      <c r="E172" s="14"/>
      <c r="F172" s="17"/>
      <c r="G172" s="14"/>
      <c r="H172" s="18" t="str">
        <f>IFERROR(VLOOKUP(C172,Factors!$A$30:$D$49,4,FALSE),"")</f>
        <v/>
      </c>
      <c r="I172" s="18" t="str">
        <f t="shared" si="4"/>
        <v/>
      </c>
      <c r="J172" s="19"/>
      <c r="K172" s="19"/>
      <c r="L172" s="19"/>
      <c r="M172" s="19"/>
      <c r="N172" s="14"/>
      <c r="O172" s="20" t="str">
        <f>IF(OR(J172="",K172=""),"",2*6371*ASIN(MIN(1,SQRT(SIN(RADIANS((IF(L172="",Setup!$B$9,L172)-J172)/2))^2+COS(RADIANS(J172))*COS(RADIANS(IF(L172="",Setup!$B$9,L172)))*SIN(RADIANS((IF(M172="",Setup!$B$10,M172)-K172)/2))^2))))</f>
        <v/>
      </c>
      <c r="P172" s="17"/>
      <c r="Q172" s="21" t="str">
        <f>IFERROR(IF(OR(O172="",P172=""),"",O172*IF(P172="",1,P172)*VLOOKUP(N172,Factors!$F$30:$H$39,3,FALSE)),"")</f>
        <v/>
      </c>
      <c r="R172" s="21" t="str">
        <f t="shared" si="5"/>
        <v/>
      </c>
    </row>
    <row r="173" spans="1:18">
      <c r="A173" s="14"/>
      <c r="B173" s="16"/>
      <c r="C173" s="14"/>
      <c r="D173" s="14"/>
      <c r="E173" s="14"/>
      <c r="F173" s="17"/>
      <c r="G173" s="14"/>
      <c r="H173" s="18" t="str">
        <f>IFERROR(VLOOKUP(C173,Factors!$A$30:$D$49,4,FALSE),"")</f>
        <v/>
      </c>
      <c r="I173" s="18" t="str">
        <f t="shared" si="4"/>
        <v/>
      </c>
      <c r="J173" s="19"/>
      <c r="K173" s="19"/>
      <c r="L173" s="19"/>
      <c r="M173" s="19"/>
      <c r="N173" s="14"/>
      <c r="O173" s="20" t="str">
        <f>IF(OR(J173="",K173=""),"",2*6371*ASIN(MIN(1,SQRT(SIN(RADIANS((IF(L173="",Setup!$B$9,L173)-J173)/2))^2+COS(RADIANS(J173))*COS(RADIANS(IF(L173="",Setup!$B$9,L173)))*SIN(RADIANS((IF(M173="",Setup!$B$10,M173)-K173)/2))^2))))</f>
        <v/>
      </c>
      <c r="P173" s="17"/>
      <c r="Q173" s="21" t="str">
        <f>IFERROR(IF(OR(O173="",P173=""),"",O173*IF(P173="",1,P173)*VLOOKUP(N173,Factors!$F$30:$H$39,3,FALSE)),"")</f>
        <v/>
      </c>
      <c r="R173" s="21" t="str">
        <f t="shared" si="5"/>
        <v/>
      </c>
    </row>
    <row r="174" spans="1:18">
      <c r="A174" s="14"/>
      <c r="B174" s="16"/>
      <c r="C174" s="14"/>
      <c r="D174" s="14"/>
      <c r="E174" s="14"/>
      <c r="F174" s="17"/>
      <c r="G174" s="14"/>
      <c r="H174" s="18" t="str">
        <f>IFERROR(VLOOKUP(C174,Factors!$A$30:$D$49,4,FALSE),"")</f>
        <v/>
      </c>
      <c r="I174" s="18" t="str">
        <f t="shared" si="4"/>
        <v/>
      </c>
      <c r="J174" s="19"/>
      <c r="K174" s="19"/>
      <c r="L174" s="19"/>
      <c r="M174" s="19"/>
      <c r="N174" s="14"/>
      <c r="O174" s="20" t="str">
        <f>IF(OR(J174="",K174=""),"",2*6371*ASIN(MIN(1,SQRT(SIN(RADIANS((IF(L174="",Setup!$B$9,L174)-J174)/2))^2+COS(RADIANS(J174))*COS(RADIANS(IF(L174="",Setup!$B$9,L174)))*SIN(RADIANS((IF(M174="",Setup!$B$10,M174)-K174)/2))^2))))</f>
        <v/>
      </c>
      <c r="P174" s="17"/>
      <c r="Q174" s="21" t="str">
        <f>IFERROR(IF(OR(O174="",P174=""),"",O174*IF(P174="",1,P174)*VLOOKUP(N174,Factors!$F$30:$H$39,3,FALSE)),"")</f>
        <v/>
      </c>
      <c r="R174" s="21" t="str">
        <f t="shared" si="5"/>
        <v/>
      </c>
    </row>
    <row r="175" spans="1:18">
      <c r="A175" s="14"/>
      <c r="B175" s="16"/>
      <c r="C175" s="14"/>
      <c r="D175" s="14"/>
      <c r="E175" s="14"/>
      <c r="F175" s="17"/>
      <c r="G175" s="14"/>
      <c r="H175" s="18" t="str">
        <f>IFERROR(VLOOKUP(C175,Factors!$A$30:$D$49,4,FALSE),"")</f>
        <v/>
      </c>
      <c r="I175" s="18" t="str">
        <f t="shared" si="4"/>
        <v/>
      </c>
      <c r="J175" s="19"/>
      <c r="K175" s="19"/>
      <c r="L175" s="19"/>
      <c r="M175" s="19"/>
      <c r="N175" s="14"/>
      <c r="O175" s="20" t="str">
        <f>IF(OR(J175="",K175=""),"",2*6371*ASIN(MIN(1,SQRT(SIN(RADIANS((IF(L175="",Setup!$B$9,L175)-J175)/2))^2+COS(RADIANS(J175))*COS(RADIANS(IF(L175="",Setup!$B$9,L175)))*SIN(RADIANS((IF(M175="",Setup!$B$10,M175)-K175)/2))^2))))</f>
        <v/>
      </c>
      <c r="P175" s="17"/>
      <c r="Q175" s="21" t="str">
        <f>IFERROR(IF(OR(O175="",P175=""),"",O175*IF(P175="",1,P175)*VLOOKUP(N175,Factors!$F$30:$H$39,3,FALSE)),"")</f>
        <v/>
      </c>
      <c r="R175" s="21" t="str">
        <f t="shared" si="5"/>
        <v/>
      </c>
    </row>
    <row r="176" spans="1:18">
      <c r="A176" s="14"/>
      <c r="B176" s="16"/>
      <c r="C176" s="14"/>
      <c r="D176" s="14"/>
      <c r="E176" s="14"/>
      <c r="F176" s="17"/>
      <c r="G176" s="14"/>
      <c r="H176" s="18" t="str">
        <f>IFERROR(VLOOKUP(C176,Factors!$A$30:$D$49,4,FALSE),"")</f>
        <v/>
      </c>
      <c r="I176" s="18" t="str">
        <f t="shared" si="4"/>
        <v/>
      </c>
      <c r="J176" s="19"/>
      <c r="K176" s="19"/>
      <c r="L176" s="19"/>
      <c r="M176" s="19"/>
      <c r="N176" s="14"/>
      <c r="O176" s="20" t="str">
        <f>IF(OR(J176="",K176=""),"",2*6371*ASIN(MIN(1,SQRT(SIN(RADIANS((IF(L176="",Setup!$B$9,L176)-J176)/2))^2+COS(RADIANS(J176))*COS(RADIANS(IF(L176="",Setup!$B$9,L176)))*SIN(RADIANS((IF(M176="",Setup!$B$10,M176)-K176)/2))^2))))</f>
        <v/>
      </c>
      <c r="P176" s="17"/>
      <c r="Q176" s="21" t="str">
        <f>IFERROR(IF(OR(O176="",P176=""),"",O176*IF(P176="",1,P176)*VLOOKUP(N176,Factors!$F$30:$H$39,3,FALSE)),"")</f>
        <v/>
      </c>
      <c r="R176" s="21" t="str">
        <f t="shared" si="5"/>
        <v/>
      </c>
    </row>
    <row r="177" spans="1:18">
      <c r="A177" s="14"/>
      <c r="B177" s="16"/>
      <c r="C177" s="14"/>
      <c r="D177" s="14"/>
      <c r="E177" s="14"/>
      <c r="F177" s="17"/>
      <c r="G177" s="14"/>
      <c r="H177" s="18" t="str">
        <f>IFERROR(VLOOKUP(C177,Factors!$A$30:$D$49,4,FALSE),"")</f>
        <v/>
      </c>
      <c r="I177" s="18" t="str">
        <f t="shared" si="4"/>
        <v/>
      </c>
      <c r="J177" s="19"/>
      <c r="K177" s="19"/>
      <c r="L177" s="19"/>
      <c r="M177" s="19"/>
      <c r="N177" s="14"/>
      <c r="O177" s="20" t="str">
        <f>IF(OR(J177="",K177=""),"",2*6371*ASIN(MIN(1,SQRT(SIN(RADIANS((IF(L177="",Setup!$B$9,L177)-J177)/2))^2+COS(RADIANS(J177))*COS(RADIANS(IF(L177="",Setup!$B$9,L177)))*SIN(RADIANS((IF(M177="",Setup!$B$10,M177)-K177)/2))^2))))</f>
        <v/>
      </c>
      <c r="P177" s="17"/>
      <c r="Q177" s="21" t="str">
        <f>IFERROR(IF(OR(O177="",P177=""),"",O177*IF(P177="",1,P177)*VLOOKUP(N177,Factors!$F$30:$H$39,3,FALSE)),"")</f>
        <v/>
      </c>
      <c r="R177" s="21" t="str">
        <f t="shared" si="5"/>
        <v/>
      </c>
    </row>
    <row r="178" spans="1:18">
      <c r="A178" s="14"/>
      <c r="B178" s="16"/>
      <c r="C178" s="14"/>
      <c r="D178" s="14"/>
      <c r="E178" s="14"/>
      <c r="F178" s="17"/>
      <c r="G178" s="14"/>
      <c r="H178" s="18" t="str">
        <f>IFERROR(VLOOKUP(C178,Factors!$A$30:$D$49,4,FALSE),"")</f>
        <v/>
      </c>
      <c r="I178" s="18" t="str">
        <f t="shared" si="4"/>
        <v/>
      </c>
      <c r="J178" s="19"/>
      <c r="K178" s="19"/>
      <c r="L178" s="19"/>
      <c r="M178" s="19"/>
      <c r="N178" s="14"/>
      <c r="O178" s="20" t="str">
        <f>IF(OR(J178="",K178=""),"",2*6371*ASIN(MIN(1,SQRT(SIN(RADIANS((IF(L178="",Setup!$B$9,L178)-J178)/2))^2+COS(RADIANS(J178))*COS(RADIANS(IF(L178="",Setup!$B$9,L178)))*SIN(RADIANS((IF(M178="",Setup!$B$10,M178)-K178)/2))^2))))</f>
        <v/>
      </c>
      <c r="P178" s="17"/>
      <c r="Q178" s="21" t="str">
        <f>IFERROR(IF(OR(O178="",P178=""),"",O178*IF(P178="",1,P178)*VLOOKUP(N178,Factors!$F$30:$H$39,3,FALSE)),"")</f>
        <v/>
      </c>
      <c r="R178" s="21" t="str">
        <f t="shared" si="5"/>
        <v/>
      </c>
    </row>
    <row r="179" spans="1:18">
      <c r="A179" s="14"/>
      <c r="B179" s="16"/>
      <c r="C179" s="14"/>
      <c r="D179" s="14"/>
      <c r="E179" s="14"/>
      <c r="F179" s="17"/>
      <c r="G179" s="14"/>
      <c r="H179" s="18" t="str">
        <f>IFERROR(VLOOKUP(C179,Factors!$A$30:$D$49,4,FALSE),"")</f>
        <v/>
      </c>
      <c r="I179" s="18" t="str">
        <f t="shared" si="4"/>
        <v/>
      </c>
      <c r="J179" s="19"/>
      <c r="K179" s="19"/>
      <c r="L179" s="19"/>
      <c r="M179" s="19"/>
      <c r="N179" s="14"/>
      <c r="O179" s="20" t="str">
        <f>IF(OR(J179="",K179=""),"",2*6371*ASIN(MIN(1,SQRT(SIN(RADIANS((IF(L179="",Setup!$B$9,L179)-J179)/2))^2+COS(RADIANS(J179))*COS(RADIANS(IF(L179="",Setup!$B$9,L179)))*SIN(RADIANS((IF(M179="",Setup!$B$10,M179)-K179)/2))^2))))</f>
        <v/>
      </c>
      <c r="P179" s="17"/>
      <c r="Q179" s="21" t="str">
        <f>IFERROR(IF(OR(O179="",P179=""),"",O179*IF(P179="",1,P179)*VLOOKUP(N179,Factors!$F$30:$H$39,3,FALSE)),"")</f>
        <v/>
      </c>
      <c r="R179" s="21" t="str">
        <f t="shared" si="5"/>
        <v/>
      </c>
    </row>
    <row r="180" spans="1:18">
      <c r="A180" s="14"/>
      <c r="B180" s="16"/>
      <c r="C180" s="14"/>
      <c r="D180" s="14"/>
      <c r="E180" s="14"/>
      <c r="F180" s="17"/>
      <c r="G180" s="14"/>
      <c r="H180" s="18" t="str">
        <f>IFERROR(VLOOKUP(C180,Factors!$A$30:$D$49,4,FALSE),"")</f>
        <v/>
      </c>
      <c r="I180" s="18" t="str">
        <f t="shared" si="4"/>
        <v/>
      </c>
      <c r="J180" s="19"/>
      <c r="K180" s="19"/>
      <c r="L180" s="19"/>
      <c r="M180" s="19"/>
      <c r="N180" s="14"/>
      <c r="O180" s="20" t="str">
        <f>IF(OR(J180="",K180=""),"",2*6371*ASIN(MIN(1,SQRT(SIN(RADIANS((IF(L180="",Setup!$B$9,L180)-J180)/2))^2+COS(RADIANS(J180))*COS(RADIANS(IF(L180="",Setup!$B$9,L180)))*SIN(RADIANS((IF(M180="",Setup!$B$10,M180)-K180)/2))^2))))</f>
        <v/>
      </c>
      <c r="P180" s="17"/>
      <c r="Q180" s="21" t="str">
        <f>IFERROR(IF(OR(O180="",P180=""),"",O180*IF(P180="",1,P180)*VLOOKUP(N180,Factors!$F$30:$H$39,3,FALSE)),"")</f>
        <v/>
      </c>
      <c r="R180" s="21" t="str">
        <f t="shared" si="5"/>
        <v/>
      </c>
    </row>
    <row r="181" spans="1:18">
      <c r="A181" s="14"/>
      <c r="B181" s="16"/>
      <c r="C181" s="14"/>
      <c r="D181" s="14"/>
      <c r="E181" s="14"/>
      <c r="F181" s="17"/>
      <c r="G181" s="14"/>
      <c r="H181" s="18" t="str">
        <f>IFERROR(VLOOKUP(C181,Factors!$A$30:$D$49,4,FALSE),"")</f>
        <v/>
      </c>
      <c r="I181" s="18" t="str">
        <f t="shared" si="4"/>
        <v/>
      </c>
      <c r="J181" s="19"/>
      <c r="K181" s="19"/>
      <c r="L181" s="19"/>
      <c r="M181" s="19"/>
      <c r="N181" s="14"/>
      <c r="O181" s="20" t="str">
        <f>IF(OR(J181="",K181=""),"",2*6371*ASIN(MIN(1,SQRT(SIN(RADIANS((IF(L181="",Setup!$B$9,L181)-J181)/2))^2+COS(RADIANS(J181))*COS(RADIANS(IF(L181="",Setup!$B$9,L181)))*SIN(RADIANS((IF(M181="",Setup!$B$10,M181)-K181)/2))^2))))</f>
        <v/>
      </c>
      <c r="P181" s="17"/>
      <c r="Q181" s="21" t="str">
        <f>IFERROR(IF(OR(O181="",P181=""),"",O181*IF(P181="",1,P181)*VLOOKUP(N181,Factors!$F$30:$H$39,3,FALSE)),"")</f>
        <v/>
      </c>
      <c r="R181" s="21" t="str">
        <f t="shared" si="5"/>
        <v/>
      </c>
    </row>
    <row r="182" spans="1:18">
      <c r="A182" s="14"/>
      <c r="B182" s="16"/>
      <c r="C182" s="14"/>
      <c r="D182" s="14"/>
      <c r="E182" s="14"/>
      <c r="F182" s="17"/>
      <c r="G182" s="14"/>
      <c r="H182" s="18" t="str">
        <f>IFERROR(VLOOKUP(C182,Factors!$A$30:$D$49,4,FALSE),"")</f>
        <v/>
      </c>
      <c r="I182" s="18" t="str">
        <f t="shared" si="4"/>
        <v/>
      </c>
      <c r="J182" s="19"/>
      <c r="K182" s="19"/>
      <c r="L182" s="19"/>
      <c r="M182" s="19"/>
      <c r="N182" s="14"/>
      <c r="O182" s="20" t="str">
        <f>IF(OR(J182="",K182=""),"",2*6371*ASIN(MIN(1,SQRT(SIN(RADIANS((IF(L182="",Setup!$B$9,L182)-J182)/2))^2+COS(RADIANS(J182))*COS(RADIANS(IF(L182="",Setup!$B$9,L182)))*SIN(RADIANS((IF(M182="",Setup!$B$10,M182)-K182)/2))^2))))</f>
        <v/>
      </c>
      <c r="P182" s="17"/>
      <c r="Q182" s="21" t="str">
        <f>IFERROR(IF(OR(O182="",P182=""),"",O182*IF(P182="",1,P182)*VLOOKUP(N182,Factors!$F$30:$H$39,3,FALSE)),"")</f>
        <v/>
      </c>
      <c r="R182" s="21" t="str">
        <f t="shared" si="5"/>
        <v/>
      </c>
    </row>
    <row r="183" spans="1:18">
      <c r="A183" s="14"/>
      <c r="B183" s="16"/>
      <c r="C183" s="14"/>
      <c r="D183" s="14"/>
      <c r="E183" s="14"/>
      <c r="F183" s="17"/>
      <c r="G183" s="14"/>
      <c r="H183" s="18" t="str">
        <f>IFERROR(VLOOKUP(C183,Factors!$A$30:$D$49,4,FALSE),"")</f>
        <v/>
      </c>
      <c r="I183" s="18" t="str">
        <f t="shared" si="4"/>
        <v/>
      </c>
      <c r="J183" s="19"/>
      <c r="K183" s="19"/>
      <c r="L183" s="19"/>
      <c r="M183" s="19"/>
      <c r="N183" s="14"/>
      <c r="O183" s="20" t="str">
        <f>IF(OR(J183="",K183=""),"",2*6371*ASIN(MIN(1,SQRT(SIN(RADIANS((IF(L183="",Setup!$B$9,L183)-J183)/2))^2+COS(RADIANS(J183))*COS(RADIANS(IF(L183="",Setup!$B$9,L183)))*SIN(RADIANS((IF(M183="",Setup!$B$10,M183)-K183)/2))^2))))</f>
        <v/>
      </c>
      <c r="P183" s="17"/>
      <c r="Q183" s="21" t="str">
        <f>IFERROR(IF(OR(O183="",P183=""),"",O183*IF(P183="",1,P183)*VLOOKUP(N183,Factors!$F$30:$H$39,3,FALSE)),"")</f>
        <v/>
      </c>
      <c r="R183" s="21" t="str">
        <f t="shared" si="5"/>
        <v/>
      </c>
    </row>
    <row r="184" spans="1:18">
      <c r="A184" s="14"/>
      <c r="B184" s="16"/>
      <c r="C184" s="14"/>
      <c r="D184" s="14"/>
      <c r="E184" s="14"/>
      <c r="F184" s="17"/>
      <c r="G184" s="14"/>
      <c r="H184" s="18" t="str">
        <f>IFERROR(VLOOKUP(C184,Factors!$A$30:$D$49,4,FALSE),"")</f>
        <v/>
      </c>
      <c r="I184" s="18" t="str">
        <f t="shared" si="4"/>
        <v/>
      </c>
      <c r="J184" s="19"/>
      <c r="K184" s="19"/>
      <c r="L184" s="19"/>
      <c r="M184" s="19"/>
      <c r="N184" s="14"/>
      <c r="O184" s="20" t="str">
        <f>IF(OR(J184="",K184=""),"",2*6371*ASIN(MIN(1,SQRT(SIN(RADIANS((IF(L184="",Setup!$B$9,L184)-J184)/2))^2+COS(RADIANS(J184))*COS(RADIANS(IF(L184="",Setup!$B$9,L184)))*SIN(RADIANS((IF(M184="",Setup!$B$10,M184)-K184)/2))^2))))</f>
        <v/>
      </c>
      <c r="P184" s="17"/>
      <c r="Q184" s="21" t="str">
        <f>IFERROR(IF(OR(O184="",P184=""),"",O184*IF(P184="",1,P184)*VLOOKUP(N184,Factors!$F$30:$H$39,3,FALSE)),"")</f>
        <v/>
      </c>
      <c r="R184" s="21" t="str">
        <f t="shared" si="5"/>
        <v/>
      </c>
    </row>
    <row r="185" spans="1:18">
      <c r="A185" s="14"/>
      <c r="B185" s="16"/>
      <c r="C185" s="14"/>
      <c r="D185" s="14"/>
      <c r="E185" s="14"/>
      <c r="F185" s="17"/>
      <c r="G185" s="14"/>
      <c r="H185" s="18" t="str">
        <f>IFERROR(VLOOKUP(C185,Factors!$A$30:$D$49,4,FALSE),"")</f>
        <v/>
      </c>
      <c r="I185" s="18" t="str">
        <f t="shared" si="4"/>
        <v/>
      </c>
      <c r="J185" s="19"/>
      <c r="K185" s="19"/>
      <c r="L185" s="19"/>
      <c r="M185" s="19"/>
      <c r="N185" s="14"/>
      <c r="O185" s="20" t="str">
        <f>IF(OR(J185="",K185=""),"",2*6371*ASIN(MIN(1,SQRT(SIN(RADIANS((IF(L185="",Setup!$B$9,L185)-J185)/2))^2+COS(RADIANS(J185))*COS(RADIANS(IF(L185="",Setup!$B$9,L185)))*SIN(RADIANS((IF(M185="",Setup!$B$10,M185)-K185)/2))^2))))</f>
        <v/>
      </c>
      <c r="P185" s="17"/>
      <c r="Q185" s="21" t="str">
        <f>IFERROR(IF(OR(O185="",P185=""),"",O185*IF(P185="",1,P185)*VLOOKUP(N185,Factors!$F$30:$H$39,3,FALSE)),"")</f>
        <v/>
      </c>
      <c r="R185" s="21" t="str">
        <f t="shared" si="5"/>
        <v/>
      </c>
    </row>
    <row r="186" spans="1:18">
      <c r="A186" s="14"/>
      <c r="B186" s="16"/>
      <c r="C186" s="14"/>
      <c r="D186" s="14"/>
      <c r="E186" s="14"/>
      <c r="F186" s="17"/>
      <c r="G186" s="14"/>
      <c r="H186" s="18" t="str">
        <f>IFERROR(VLOOKUP(C186,Factors!$A$30:$D$49,4,FALSE),"")</f>
        <v/>
      </c>
      <c r="I186" s="18" t="str">
        <f t="shared" si="4"/>
        <v/>
      </c>
      <c r="J186" s="19"/>
      <c r="K186" s="19"/>
      <c r="L186" s="19"/>
      <c r="M186" s="19"/>
      <c r="N186" s="14"/>
      <c r="O186" s="20" t="str">
        <f>IF(OR(J186="",K186=""),"",2*6371*ASIN(MIN(1,SQRT(SIN(RADIANS((IF(L186="",Setup!$B$9,L186)-J186)/2))^2+COS(RADIANS(J186))*COS(RADIANS(IF(L186="",Setup!$B$9,L186)))*SIN(RADIANS((IF(M186="",Setup!$B$10,M186)-K186)/2))^2))))</f>
        <v/>
      </c>
      <c r="P186" s="17"/>
      <c r="Q186" s="21" t="str">
        <f>IFERROR(IF(OR(O186="",P186=""),"",O186*IF(P186="",1,P186)*VLOOKUP(N186,Factors!$F$30:$H$39,3,FALSE)),"")</f>
        <v/>
      </c>
      <c r="R186" s="21" t="str">
        <f t="shared" si="5"/>
        <v/>
      </c>
    </row>
    <row r="187" spans="1:18">
      <c r="A187" s="14"/>
      <c r="B187" s="16"/>
      <c r="C187" s="14"/>
      <c r="D187" s="14"/>
      <c r="E187" s="14"/>
      <c r="F187" s="17"/>
      <c r="G187" s="14"/>
      <c r="H187" s="18" t="str">
        <f>IFERROR(VLOOKUP(C187,Factors!$A$30:$D$49,4,FALSE),"")</f>
        <v/>
      </c>
      <c r="I187" s="18" t="str">
        <f t="shared" si="4"/>
        <v/>
      </c>
      <c r="J187" s="19"/>
      <c r="K187" s="19"/>
      <c r="L187" s="19"/>
      <c r="M187" s="19"/>
      <c r="N187" s="14"/>
      <c r="O187" s="20" t="str">
        <f>IF(OR(J187="",K187=""),"",2*6371*ASIN(MIN(1,SQRT(SIN(RADIANS((IF(L187="",Setup!$B$9,L187)-J187)/2))^2+COS(RADIANS(J187))*COS(RADIANS(IF(L187="",Setup!$B$9,L187)))*SIN(RADIANS((IF(M187="",Setup!$B$10,M187)-K187)/2))^2))))</f>
        <v/>
      </c>
      <c r="P187" s="17"/>
      <c r="Q187" s="21" t="str">
        <f>IFERROR(IF(OR(O187="",P187=""),"",O187*IF(P187="",1,P187)*VLOOKUP(N187,Factors!$F$30:$H$39,3,FALSE)),"")</f>
        <v/>
      </c>
      <c r="R187" s="21" t="str">
        <f t="shared" si="5"/>
        <v/>
      </c>
    </row>
    <row r="188" spans="1:18">
      <c r="A188" s="14"/>
      <c r="B188" s="16"/>
      <c r="C188" s="14"/>
      <c r="D188" s="14"/>
      <c r="E188" s="14"/>
      <c r="F188" s="17"/>
      <c r="G188" s="14"/>
      <c r="H188" s="18" t="str">
        <f>IFERROR(VLOOKUP(C188,Factors!$A$30:$D$49,4,FALSE),"")</f>
        <v/>
      </c>
      <c r="I188" s="18" t="str">
        <f t="shared" si="4"/>
        <v/>
      </c>
      <c r="J188" s="19"/>
      <c r="K188" s="19"/>
      <c r="L188" s="19"/>
      <c r="M188" s="19"/>
      <c r="N188" s="14"/>
      <c r="O188" s="20" t="str">
        <f>IF(OR(J188="",K188=""),"",2*6371*ASIN(MIN(1,SQRT(SIN(RADIANS((IF(L188="",Setup!$B$9,L188)-J188)/2))^2+COS(RADIANS(J188))*COS(RADIANS(IF(L188="",Setup!$B$9,L188)))*SIN(RADIANS((IF(M188="",Setup!$B$10,M188)-K188)/2))^2))))</f>
        <v/>
      </c>
      <c r="P188" s="17"/>
      <c r="Q188" s="21" t="str">
        <f>IFERROR(IF(OR(O188="",P188=""),"",O188*IF(P188="",1,P188)*VLOOKUP(N188,Factors!$F$30:$H$39,3,FALSE)),"")</f>
        <v/>
      </c>
      <c r="R188" s="21" t="str">
        <f t="shared" si="5"/>
        <v/>
      </c>
    </row>
    <row r="189" spans="1:18">
      <c r="A189" s="14"/>
      <c r="B189" s="16"/>
      <c r="C189" s="14"/>
      <c r="D189" s="14"/>
      <c r="E189" s="14"/>
      <c r="F189" s="17"/>
      <c r="G189" s="14"/>
      <c r="H189" s="18" t="str">
        <f>IFERROR(VLOOKUP(C189,Factors!$A$30:$D$49,4,FALSE),"")</f>
        <v/>
      </c>
      <c r="I189" s="18" t="str">
        <f t="shared" si="4"/>
        <v/>
      </c>
      <c r="J189" s="19"/>
      <c r="K189" s="19"/>
      <c r="L189" s="19"/>
      <c r="M189" s="19"/>
      <c r="N189" s="14"/>
      <c r="O189" s="20" t="str">
        <f>IF(OR(J189="",K189=""),"",2*6371*ASIN(MIN(1,SQRT(SIN(RADIANS((IF(L189="",Setup!$B$9,L189)-J189)/2))^2+COS(RADIANS(J189))*COS(RADIANS(IF(L189="",Setup!$B$9,L189)))*SIN(RADIANS((IF(M189="",Setup!$B$10,M189)-K189)/2))^2))))</f>
        <v/>
      </c>
      <c r="P189" s="17"/>
      <c r="Q189" s="21" t="str">
        <f>IFERROR(IF(OR(O189="",P189=""),"",O189*IF(P189="",1,P189)*VLOOKUP(N189,Factors!$F$30:$H$39,3,FALSE)),"")</f>
        <v/>
      </c>
      <c r="R189" s="21" t="str">
        <f t="shared" si="5"/>
        <v/>
      </c>
    </row>
    <row r="190" spans="1:18">
      <c r="A190" s="14"/>
      <c r="B190" s="16"/>
      <c r="C190" s="14"/>
      <c r="D190" s="14"/>
      <c r="E190" s="14"/>
      <c r="F190" s="17"/>
      <c r="G190" s="14"/>
      <c r="H190" s="18" t="str">
        <f>IFERROR(VLOOKUP(C190,Factors!$A$30:$D$49,4,FALSE),"")</f>
        <v/>
      </c>
      <c r="I190" s="18" t="str">
        <f t="shared" si="4"/>
        <v/>
      </c>
      <c r="J190" s="19"/>
      <c r="K190" s="19"/>
      <c r="L190" s="19"/>
      <c r="M190" s="19"/>
      <c r="N190" s="14"/>
      <c r="O190" s="20" t="str">
        <f>IF(OR(J190="",K190=""),"",2*6371*ASIN(MIN(1,SQRT(SIN(RADIANS((IF(L190="",Setup!$B$9,L190)-J190)/2))^2+COS(RADIANS(J190))*COS(RADIANS(IF(L190="",Setup!$B$9,L190)))*SIN(RADIANS((IF(M190="",Setup!$B$10,M190)-K190)/2))^2))))</f>
        <v/>
      </c>
      <c r="P190" s="17"/>
      <c r="Q190" s="21" t="str">
        <f>IFERROR(IF(OR(O190="",P190=""),"",O190*IF(P190="",1,P190)*VLOOKUP(N190,Factors!$F$30:$H$39,3,FALSE)),"")</f>
        <v/>
      </c>
      <c r="R190" s="21" t="str">
        <f t="shared" si="5"/>
        <v/>
      </c>
    </row>
    <row r="191" spans="1:18">
      <c r="A191" s="14"/>
      <c r="B191" s="16"/>
      <c r="C191" s="14"/>
      <c r="D191" s="14"/>
      <c r="E191" s="14"/>
      <c r="F191" s="17"/>
      <c r="G191" s="14"/>
      <c r="H191" s="18" t="str">
        <f>IFERROR(VLOOKUP(C191,Factors!$A$30:$D$49,4,FALSE),"")</f>
        <v/>
      </c>
      <c r="I191" s="18" t="str">
        <f t="shared" si="4"/>
        <v/>
      </c>
      <c r="J191" s="19"/>
      <c r="K191" s="19"/>
      <c r="L191" s="19"/>
      <c r="M191" s="19"/>
      <c r="N191" s="14"/>
      <c r="O191" s="20" t="str">
        <f>IF(OR(J191="",K191=""),"",2*6371*ASIN(MIN(1,SQRT(SIN(RADIANS((IF(L191="",Setup!$B$9,L191)-J191)/2))^2+COS(RADIANS(J191))*COS(RADIANS(IF(L191="",Setup!$B$9,L191)))*SIN(RADIANS((IF(M191="",Setup!$B$10,M191)-K191)/2))^2))))</f>
        <v/>
      </c>
      <c r="P191" s="17"/>
      <c r="Q191" s="21" t="str">
        <f>IFERROR(IF(OR(O191="",P191=""),"",O191*IF(P191="",1,P191)*VLOOKUP(N191,Factors!$F$30:$H$39,3,FALSE)),"")</f>
        <v/>
      </c>
      <c r="R191" s="21" t="str">
        <f t="shared" si="5"/>
        <v/>
      </c>
    </row>
    <row r="192" spans="1:18">
      <c r="A192" s="14"/>
      <c r="B192" s="16"/>
      <c r="C192" s="14"/>
      <c r="D192" s="14"/>
      <c r="E192" s="14"/>
      <c r="F192" s="17"/>
      <c r="G192" s="14"/>
      <c r="H192" s="18" t="str">
        <f>IFERROR(VLOOKUP(C192,Factors!$A$30:$D$49,4,FALSE),"")</f>
        <v/>
      </c>
      <c r="I192" s="18" t="str">
        <f t="shared" si="4"/>
        <v/>
      </c>
      <c r="J192" s="19"/>
      <c r="K192" s="19"/>
      <c r="L192" s="19"/>
      <c r="M192" s="19"/>
      <c r="N192" s="14"/>
      <c r="O192" s="20" t="str">
        <f>IF(OR(J192="",K192=""),"",2*6371*ASIN(MIN(1,SQRT(SIN(RADIANS((IF(L192="",Setup!$B$9,L192)-J192)/2))^2+COS(RADIANS(J192))*COS(RADIANS(IF(L192="",Setup!$B$9,L192)))*SIN(RADIANS((IF(M192="",Setup!$B$10,M192)-K192)/2))^2))))</f>
        <v/>
      </c>
      <c r="P192" s="17"/>
      <c r="Q192" s="21" t="str">
        <f>IFERROR(IF(OR(O192="",P192=""),"",O192*IF(P192="",1,P192)*VLOOKUP(N192,Factors!$F$30:$H$39,3,FALSE)),"")</f>
        <v/>
      </c>
      <c r="R192" s="21" t="str">
        <f t="shared" si="5"/>
        <v/>
      </c>
    </row>
    <row r="193" spans="1:18">
      <c r="A193" s="14"/>
      <c r="B193" s="16"/>
      <c r="C193" s="14"/>
      <c r="D193" s="14"/>
      <c r="E193" s="14"/>
      <c r="F193" s="17"/>
      <c r="G193" s="14"/>
      <c r="H193" s="18" t="str">
        <f>IFERROR(VLOOKUP(C193,Factors!$A$30:$D$49,4,FALSE),"")</f>
        <v/>
      </c>
      <c r="I193" s="18" t="str">
        <f t="shared" si="4"/>
        <v/>
      </c>
      <c r="J193" s="19"/>
      <c r="K193" s="19"/>
      <c r="L193" s="19"/>
      <c r="M193" s="19"/>
      <c r="N193" s="14"/>
      <c r="O193" s="20" t="str">
        <f>IF(OR(J193="",K193=""),"",2*6371*ASIN(MIN(1,SQRT(SIN(RADIANS((IF(L193="",Setup!$B$9,L193)-J193)/2))^2+COS(RADIANS(J193))*COS(RADIANS(IF(L193="",Setup!$B$9,L193)))*SIN(RADIANS((IF(M193="",Setup!$B$10,M193)-K193)/2))^2))))</f>
        <v/>
      </c>
      <c r="P193" s="17"/>
      <c r="Q193" s="21" t="str">
        <f>IFERROR(IF(OR(O193="",P193=""),"",O193*IF(P193="",1,P193)*VLOOKUP(N193,Factors!$F$30:$H$39,3,FALSE)),"")</f>
        <v/>
      </c>
      <c r="R193" s="21" t="str">
        <f t="shared" si="5"/>
        <v/>
      </c>
    </row>
    <row r="194" spans="1:18">
      <c r="A194" s="14"/>
      <c r="B194" s="16"/>
      <c r="C194" s="14"/>
      <c r="D194" s="14"/>
      <c r="E194" s="14"/>
      <c r="F194" s="17"/>
      <c r="G194" s="14"/>
      <c r="H194" s="18" t="str">
        <f>IFERROR(VLOOKUP(C194,Factors!$A$30:$D$49,4,FALSE),"")</f>
        <v/>
      </c>
      <c r="I194" s="18" t="str">
        <f t="shared" ref="I194:I257" si="6">IF(OR(F194="",H194=""),"",F194*H194)</f>
        <v/>
      </c>
      <c r="J194" s="19"/>
      <c r="K194" s="19"/>
      <c r="L194" s="19"/>
      <c r="M194" s="19"/>
      <c r="N194" s="14"/>
      <c r="O194" s="20" t="str">
        <f>IF(OR(J194="",K194=""),"",2*6371*ASIN(MIN(1,SQRT(SIN(RADIANS((IF(L194="",Setup!$B$9,L194)-J194)/2))^2+COS(RADIANS(J194))*COS(RADIANS(IF(L194="",Setup!$B$9,L194)))*SIN(RADIANS((IF(M194="",Setup!$B$10,M194)-K194)/2))^2))))</f>
        <v/>
      </c>
      <c r="P194" s="17"/>
      <c r="Q194" s="21" t="str">
        <f>IFERROR(IF(OR(O194="",P194=""),"",O194*IF(P194="",1,P194)*VLOOKUP(N194,Factors!$F$30:$H$39,3,FALSE)),"")</f>
        <v/>
      </c>
      <c r="R194" s="21" t="str">
        <f t="shared" ref="R194:R257" si="7">IF(AND(I194="",Q194=""),"",SUM(I194,Q194))</f>
        <v/>
      </c>
    </row>
    <row r="195" spans="1:18">
      <c r="A195" s="14"/>
      <c r="B195" s="16"/>
      <c r="C195" s="14"/>
      <c r="D195" s="14"/>
      <c r="E195" s="14"/>
      <c r="F195" s="17"/>
      <c r="G195" s="14"/>
      <c r="H195" s="18" t="str">
        <f>IFERROR(VLOOKUP(C195,Factors!$A$30:$D$49,4,FALSE),"")</f>
        <v/>
      </c>
      <c r="I195" s="18" t="str">
        <f t="shared" si="6"/>
        <v/>
      </c>
      <c r="J195" s="19"/>
      <c r="K195" s="19"/>
      <c r="L195" s="19"/>
      <c r="M195" s="19"/>
      <c r="N195" s="14"/>
      <c r="O195" s="20" t="str">
        <f>IF(OR(J195="",K195=""),"",2*6371*ASIN(MIN(1,SQRT(SIN(RADIANS((IF(L195="",Setup!$B$9,L195)-J195)/2))^2+COS(RADIANS(J195))*COS(RADIANS(IF(L195="",Setup!$B$9,L195)))*SIN(RADIANS((IF(M195="",Setup!$B$10,M195)-K195)/2))^2))))</f>
        <v/>
      </c>
      <c r="P195" s="17"/>
      <c r="Q195" s="21" t="str">
        <f>IFERROR(IF(OR(O195="",P195=""),"",O195*IF(P195="",1,P195)*VLOOKUP(N195,Factors!$F$30:$H$39,3,FALSE)),"")</f>
        <v/>
      </c>
      <c r="R195" s="21" t="str">
        <f t="shared" si="7"/>
        <v/>
      </c>
    </row>
    <row r="196" spans="1:18">
      <c r="A196" s="14"/>
      <c r="B196" s="16"/>
      <c r="C196" s="14"/>
      <c r="D196" s="14"/>
      <c r="E196" s="14"/>
      <c r="F196" s="17"/>
      <c r="G196" s="14"/>
      <c r="H196" s="18" t="str">
        <f>IFERROR(VLOOKUP(C196,Factors!$A$30:$D$49,4,FALSE),"")</f>
        <v/>
      </c>
      <c r="I196" s="18" t="str">
        <f t="shared" si="6"/>
        <v/>
      </c>
      <c r="J196" s="19"/>
      <c r="K196" s="19"/>
      <c r="L196" s="19"/>
      <c r="M196" s="19"/>
      <c r="N196" s="14"/>
      <c r="O196" s="20" t="str">
        <f>IF(OR(J196="",K196=""),"",2*6371*ASIN(MIN(1,SQRT(SIN(RADIANS((IF(L196="",Setup!$B$9,L196)-J196)/2))^2+COS(RADIANS(J196))*COS(RADIANS(IF(L196="",Setup!$B$9,L196)))*SIN(RADIANS((IF(M196="",Setup!$B$10,M196)-K196)/2))^2))))</f>
        <v/>
      </c>
      <c r="P196" s="17"/>
      <c r="Q196" s="21" t="str">
        <f>IFERROR(IF(OR(O196="",P196=""),"",O196*IF(P196="",1,P196)*VLOOKUP(N196,Factors!$F$30:$H$39,3,FALSE)),"")</f>
        <v/>
      </c>
      <c r="R196" s="21" t="str">
        <f t="shared" si="7"/>
        <v/>
      </c>
    </row>
    <row r="197" spans="1:18">
      <c r="A197" s="14"/>
      <c r="B197" s="16"/>
      <c r="C197" s="14"/>
      <c r="D197" s="14"/>
      <c r="E197" s="14"/>
      <c r="F197" s="17"/>
      <c r="G197" s="14"/>
      <c r="H197" s="18" t="str">
        <f>IFERROR(VLOOKUP(C197,Factors!$A$30:$D$49,4,FALSE),"")</f>
        <v/>
      </c>
      <c r="I197" s="18" t="str">
        <f t="shared" si="6"/>
        <v/>
      </c>
      <c r="J197" s="19"/>
      <c r="K197" s="19"/>
      <c r="L197" s="19"/>
      <c r="M197" s="19"/>
      <c r="N197" s="14"/>
      <c r="O197" s="20" t="str">
        <f>IF(OR(J197="",K197=""),"",2*6371*ASIN(MIN(1,SQRT(SIN(RADIANS((IF(L197="",Setup!$B$9,L197)-J197)/2))^2+COS(RADIANS(J197))*COS(RADIANS(IF(L197="",Setup!$B$9,L197)))*SIN(RADIANS((IF(M197="",Setup!$B$10,M197)-K197)/2))^2))))</f>
        <v/>
      </c>
      <c r="P197" s="17"/>
      <c r="Q197" s="21" t="str">
        <f>IFERROR(IF(OR(O197="",P197=""),"",O197*IF(P197="",1,P197)*VLOOKUP(N197,Factors!$F$30:$H$39,3,FALSE)),"")</f>
        <v/>
      </c>
      <c r="R197" s="21" t="str">
        <f t="shared" si="7"/>
        <v/>
      </c>
    </row>
    <row r="198" spans="1:18">
      <c r="A198" s="14"/>
      <c r="B198" s="16"/>
      <c r="C198" s="14"/>
      <c r="D198" s="14"/>
      <c r="E198" s="14"/>
      <c r="F198" s="17"/>
      <c r="G198" s="14"/>
      <c r="H198" s="18" t="str">
        <f>IFERROR(VLOOKUP(C198,Factors!$A$30:$D$49,4,FALSE),"")</f>
        <v/>
      </c>
      <c r="I198" s="18" t="str">
        <f t="shared" si="6"/>
        <v/>
      </c>
      <c r="J198" s="19"/>
      <c r="K198" s="19"/>
      <c r="L198" s="19"/>
      <c r="M198" s="19"/>
      <c r="N198" s="14"/>
      <c r="O198" s="20" t="str">
        <f>IF(OR(J198="",K198=""),"",2*6371*ASIN(MIN(1,SQRT(SIN(RADIANS((IF(L198="",Setup!$B$9,L198)-J198)/2))^2+COS(RADIANS(J198))*COS(RADIANS(IF(L198="",Setup!$B$9,L198)))*SIN(RADIANS((IF(M198="",Setup!$B$10,M198)-K198)/2))^2))))</f>
        <v/>
      </c>
      <c r="P198" s="17"/>
      <c r="Q198" s="21" t="str">
        <f>IFERROR(IF(OR(O198="",P198=""),"",O198*IF(P198="",1,P198)*VLOOKUP(N198,Factors!$F$30:$H$39,3,FALSE)),"")</f>
        <v/>
      </c>
      <c r="R198" s="21" t="str">
        <f t="shared" si="7"/>
        <v/>
      </c>
    </row>
    <row r="199" spans="1:18">
      <c r="A199" s="14"/>
      <c r="B199" s="16"/>
      <c r="C199" s="14"/>
      <c r="D199" s="14"/>
      <c r="E199" s="14"/>
      <c r="F199" s="17"/>
      <c r="G199" s="14"/>
      <c r="H199" s="18" t="str">
        <f>IFERROR(VLOOKUP(C199,Factors!$A$30:$D$49,4,FALSE),"")</f>
        <v/>
      </c>
      <c r="I199" s="18" t="str">
        <f t="shared" si="6"/>
        <v/>
      </c>
      <c r="J199" s="19"/>
      <c r="K199" s="19"/>
      <c r="L199" s="19"/>
      <c r="M199" s="19"/>
      <c r="N199" s="14"/>
      <c r="O199" s="20" t="str">
        <f>IF(OR(J199="",K199=""),"",2*6371*ASIN(MIN(1,SQRT(SIN(RADIANS((IF(L199="",Setup!$B$9,L199)-J199)/2))^2+COS(RADIANS(J199))*COS(RADIANS(IF(L199="",Setup!$B$9,L199)))*SIN(RADIANS((IF(M199="",Setup!$B$10,M199)-K199)/2))^2))))</f>
        <v/>
      </c>
      <c r="P199" s="17"/>
      <c r="Q199" s="21" t="str">
        <f>IFERROR(IF(OR(O199="",P199=""),"",O199*IF(P199="",1,P199)*VLOOKUP(N199,Factors!$F$30:$H$39,3,FALSE)),"")</f>
        <v/>
      </c>
      <c r="R199" s="21" t="str">
        <f t="shared" si="7"/>
        <v/>
      </c>
    </row>
    <row r="200" spans="1:18">
      <c r="A200" s="14"/>
      <c r="B200" s="16"/>
      <c r="C200" s="14"/>
      <c r="D200" s="14"/>
      <c r="E200" s="14"/>
      <c r="F200" s="17"/>
      <c r="G200" s="14"/>
      <c r="H200" s="18" t="str">
        <f>IFERROR(VLOOKUP(C200,Factors!$A$30:$D$49,4,FALSE),"")</f>
        <v/>
      </c>
      <c r="I200" s="18" t="str">
        <f t="shared" si="6"/>
        <v/>
      </c>
      <c r="J200" s="19"/>
      <c r="K200" s="19"/>
      <c r="L200" s="19"/>
      <c r="M200" s="19"/>
      <c r="N200" s="14"/>
      <c r="O200" s="20" t="str">
        <f>IF(OR(J200="",K200=""),"",2*6371*ASIN(MIN(1,SQRT(SIN(RADIANS((IF(L200="",Setup!$B$9,L200)-J200)/2))^2+COS(RADIANS(J200))*COS(RADIANS(IF(L200="",Setup!$B$9,L200)))*SIN(RADIANS((IF(M200="",Setup!$B$10,M200)-K200)/2))^2))))</f>
        <v/>
      </c>
      <c r="P200" s="17"/>
      <c r="Q200" s="21" t="str">
        <f>IFERROR(IF(OR(O200="",P200=""),"",O200*IF(P200="",1,P200)*VLOOKUP(N200,Factors!$F$30:$H$39,3,FALSE)),"")</f>
        <v/>
      </c>
      <c r="R200" s="21" t="str">
        <f t="shared" si="7"/>
        <v/>
      </c>
    </row>
    <row r="201" spans="1:18">
      <c r="A201" s="14"/>
      <c r="B201" s="16"/>
      <c r="C201" s="14"/>
      <c r="D201" s="14"/>
      <c r="E201" s="14"/>
      <c r="F201" s="17"/>
      <c r="G201" s="14"/>
      <c r="H201" s="18" t="str">
        <f>IFERROR(VLOOKUP(C201,Factors!$A$30:$D$49,4,FALSE),"")</f>
        <v/>
      </c>
      <c r="I201" s="18" t="str">
        <f t="shared" si="6"/>
        <v/>
      </c>
      <c r="J201" s="19"/>
      <c r="K201" s="19"/>
      <c r="L201" s="19"/>
      <c r="M201" s="19"/>
      <c r="N201" s="14"/>
      <c r="O201" s="20" t="str">
        <f>IF(OR(J201="",K201=""),"",2*6371*ASIN(MIN(1,SQRT(SIN(RADIANS((IF(L201="",Setup!$B$9,L201)-J201)/2))^2+COS(RADIANS(J201))*COS(RADIANS(IF(L201="",Setup!$B$9,L201)))*SIN(RADIANS((IF(M201="",Setup!$B$10,M201)-K201)/2))^2))))</f>
        <v/>
      </c>
      <c r="P201" s="17"/>
      <c r="Q201" s="21" t="str">
        <f>IFERROR(IF(OR(O201="",P201=""),"",O201*IF(P201="",1,P201)*VLOOKUP(N201,Factors!$F$30:$H$39,3,FALSE)),"")</f>
        <v/>
      </c>
      <c r="R201" s="21" t="str">
        <f t="shared" si="7"/>
        <v/>
      </c>
    </row>
    <row r="202" spans="1:18">
      <c r="A202" s="14"/>
      <c r="B202" s="16"/>
      <c r="C202" s="14"/>
      <c r="D202" s="14"/>
      <c r="E202" s="14"/>
      <c r="F202" s="17"/>
      <c r="G202" s="14"/>
      <c r="H202" s="18" t="str">
        <f>IFERROR(VLOOKUP(C202,Factors!$A$30:$D$49,4,FALSE),"")</f>
        <v/>
      </c>
      <c r="I202" s="18" t="str">
        <f t="shared" si="6"/>
        <v/>
      </c>
      <c r="J202" s="19"/>
      <c r="K202" s="19"/>
      <c r="L202" s="19"/>
      <c r="M202" s="19"/>
      <c r="N202" s="14"/>
      <c r="O202" s="20" t="str">
        <f>IF(OR(J202="",K202=""),"",2*6371*ASIN(MIN(1,SQRT(SIN(RADIANS((IF(L202="",Setup!$B$9,L202)-J202)/2))^2+COS(RADIANS(J202))*COS(RADIANS(IF(L202="",Setup!$B$9,L202)))*SIN(RADIANS((IF(M202="",Setup!$B$10,M202)-K202)/2))^2))))</f>
        <v/>
      </c>
      <c r="P202" s="17"/>
      <c r="Q202" s="21" t="str">
        <f>IFERROR(IF(OR(O202="",P202=""),"",O202*IF(P202="",1,P202)*VLOOKUP(N202,Factors!$F$30:$H$39,3,FALSE)),"")</f>
        <v/>
      </c>
      <c r="R202" s="21" t="str">
        <f t="shared" si="7"/>
        <v/>
      </c>
    </row>
    <row r="203" spans="1:18">
      <c r="A203" s="14"/>
      <c r="B203" s="16"/>
      <c r="C203" s="14"/>
      <c r="D203" s="14"/>
      <c r="E203" s="14"/>
      <c r="F203" s="17"/>
      <c r="G203" s="14"/>
      <c r="H203" s="18" t="str">
        <f>IFERROR(VLOOKUP(C203,Factors!$A$30:$D$49,4,FALSE),"")</f>
        <v/>
      </c>
      <c r="I203" s="18" t="str">
        <f t="shared" si="6"/>
        <v/>
      </c>
      <c r="J203" s="19"/>
      <c r="K203" s="19"/>
      <c r="L203" s="19"/>
      <c r="M203" s="19"/>
      <c r="N203" s="14"/>
      <c r="O203" s="20" t="str">
        <f>IF(OR(J203="",K203=""),"",2*6371*ASIN(MIN(1,SQRT(SIN(RADIANS((IF(L203="",Setup!$B$9,L203)-J203)/2))^2+COS(RADIANS(J203))*COS(RADIANS(IF(L203="",Setup!$B$9,L203)))*SIN(RADIANS((IF(M203="",Setup!$B$10,M203)-K203)/2))^2))))</f>
        <v/>
      </c>
      <c r="P203" s="17"/>
      <c r="Q203" s="21" t="str">
        <f>IFERROR(IF(OR(O203="",P203=""),"",O203*IF(P203="",1,P203)*VLOOKUP(N203,Factors!$F$30:$H$39,3,FALSE)),"")</f>
        <v/>
      </c>
      <c r="R203" s="21" t="str">
        <f t="shared" si="7"/>
        <v/>
      </c>
    </row>
    <row r="204" spans="1:18">
      <c r="A204" s="14"/>
      <c r="B204" s="16"/>
      <c r="C204" s="14"/>
      <c r="D204" s="14"/>
      <c r="E204" s="14"/>
      <c r="F204" s="17"/>
      <c r="G204" s="14"/>
      <c r="H204" s="18" t="str">
        <f>IFERROR(VLOOKUP(C204,Factors!$A$30:$D$49,4,FALSE),"")</f>
        <v/>
      </c>
      <c r="I204" s="18" t="str">
        <f t="shared" si="6"/>
        <v/>
      </c>
      <c r="J204" s="19"/>
      <c r="K204" s="19"/>
      <c r="L204" s="19"/>
      <c r="M204" s="19"/>
      <c r="N204" s="14"/>
      <c r="O204" s="20" t="str">
        <f>IF(OR(J204="",K204=""),"",2*6371*ASIN(MIN(1,SQRT(SIN(RADIANS((IF(L204="",Setup!$B$9,L204)-J204)/2))^2+COS(RADIANS(J204))*COS(RADIANS(IF(L204="",Setup!$B$9,L204)))*SIN(RADIANS((IF(M204="",Setup!$B$10,M204)-K204)/2))^2))))</f>
        <v/>
      </c>
      <c r="P204" s="17"/>
      <c r="Q204" s="21" t="str">
        <f>IFERROR(IF(OR(O204="",P204=""),"",O204*IF(P204="",1,P204)*VLOOKUP(N204,Factors!$F$30:$H$39,3,FALSE)),"")</f>
        <v/>
      </c>
      <c r="R204" s="21" t="str">
        <f t="shared" si="7"/>
        <v/>
      </c>
    </row>
    <row r="205" spans="1:18">
      <c r="A205" s="14"/>
      <c r="B205" s="16"/>
      <c r="C205" s="14"/>
      <c r="D205" s="14"/>
      <c r="E205" s="14"/>
      <c r="F205" s="17"/>
      <c r="G205" s="14"/>
      <c r="H205" s="18" t="str">
        <f>IFERROR(VLOOKUP(C205,Factors!$A$30:$D$49,4,FALSE),"")</f>
        <v/>
      </c>
      <c r="I205" s="18" t="str">
        <f t="shared" si="6"/>
        <v/>
      </c>
      <c r="J205" s="19"/>
      <c r="K205" s="19"/>
      <c r="L205" s="19"/>
      <c r="M205" s="19"/>
      <c r="N205" s="14"/>
      <c r="O205" s="20" t="str">
        <f>IF(OR(J205="",K205=""),"",2*6371*ASIN(MIN(1,SQRT(SIN(RADIANS((IF(L205="",Setup!$B$9,L205)-J205)/2))^2+COS(RADIANS(J205))*COS(RADIANS(IF(L205="",Setup!$B$9,L205)))*SIN(RADIANS((IF(M205="",Setup!$B$10,M205)-K205)/2))^2))))</f>
        <v/>
      </c>
      <c r="P205" s="17"/>
      <c r="Q205" s="21" t="str">
        <f>IFERROR(IF(OR(O205="",P205=""),"",O205*IF(P205="",1,P205)*VLOOKUP(N205,Factors!$F$30:$H$39,3,FALSE)),"")</f>
        <v/>
      </c>
      <c r="R205" s="21" t="str">
        <f t="shared" si="7"/>
        <v/>
      </c>
    </row>
    <row r="206" spans="1:18">
      <c r="A206" s="14"/>
      <c r="B206" s="16"/>
      <c r="C206" s="14"/>
      <c r="D206" s="14"/>
      <c r="E206" s="14"/>
      <c r="F206" s="17"/>
      <c r="G206" s="14"/>
      <c r="H206" s="18" t="str">
        <f>IFERROR(VLOOKUP(C206,Factors!$A$30:$D$49,4,FALSE),"")</f>
        <v/>
      </c>
      <c r="I206" s="18" t="str">
        <f t="shared" si="6"/>
        <v/>
      </c>
      <c r="J206" s="19"/>
      <c r="K206" s="19"/>
      <c r="L206" s="19"/>
      <c r="M206" s="19"/>
      <c r="N206" s="14"/>
      <c r="O206" s="20" t="str">
        <f>IF(OR(J206="",K206=""),"",2*6371*ASIN(MIN(1,SQRT(SIN(RADIANS((IF(L206="",Setup!$B$9,L206)-J206)/2))^2+COS(RADIANS(J206))*COS(RADIANS(IF(L206="",Setup!$B$9,L206)))*SIN(RADIANS((IF(M206="",Setup!$B$10,M206)-K206)/2))^2))))</f>
        <v/>
      </c>
      <c r="P206" s="17"/>
      <c r="Q206" s="21" t="str">
        <f>IFERROR(IF(OR(O206="",P206=""),"",O206*IF(P206="",1,P206)*VLOOKUP(N206,Factors!$F$30:$H$39,3,FALSE)),"")</f>
        <v/>
      </c>
      <c r="R206" s="21" t="str">
        <f t="shared" si="7"/>
        <v/>
      </c>
    </row>
    <row r="207" spans="1:18">
      <c r="A207" s="14"/>
      <c r="B207" s="16"/>
      <c r="C207" s="14"/>
      <c r="D207" s="14"/>
      <c r="E207" s="14"/>
      <c r="F207" s="17"/>
      <c r="G207" s="14"/>
      <c r="H207" s="18" t="str">
        <f>IFERROR(VLOOKUP(C207,Factors!$A$30:$D$49,4,FALSE),"")</f>
        <v/>
      </c>
      <c r="I207" s="18" t="str">
        <f t="shared" si="6"/>
        <v/>
      </c>
      <c r="J207" s="19"/>
      <c r="K207" s="19"/>
      <c r="L207" s="19"/>
      <c r="M207" s="19"/>
      <c r="N207" s="14"/>
      <c r="O207" s="20" t="str">
        <f>IF(OR(J207="",K207=""),"",2*6371*ASIN(MIN(1,SQRT(SIN(RADIANS((IF(L207="",Setup!$B$9,L207)-J207)/2))^2+COS(RADIANS(J207))*COS(RADIANS(IF(L207="",Setup!$B$9,L207)))*SIN(RADIANS((IF(M207="",Setup!$B$10,M207)-K207)/2))^2))))</f>
        <v/>
      </c>
      <c r="P207" s="17"/>
      <c r="Q207" s="21" t="str">
        <f>IFERROR(IF(OR(O207="",P207=""),"",O207*IF(P207="",1,P207)*VLOOKUP(N207,Factors!$F$30:$H$39,3,FALSE)),"")</f>
        <v/>
      </c>
      <c r="R207" s="21" t="str">
        <f t="shared" si="7"/>
        <v/>
      </c>
    </row>
    <row r="208" spans="1:18">
      <c r="A208" s="14"/>
      <c r="B208" s="16"/>
      <c r="C208" s="14"/>
      <c r="D208" s="14"/>
      <c r="E208" s="14"/>
      <c r="F208" s="17"/>
      <c r="G208" s="14"/>
      <c r="H208" s="18" t="str">
        <f>IFERROR(VLOOKUP(C208,Factors!$A$30:$D$49,4,FALSE),"")</f>
        <v/>
      </c>
      <c r="I208" s="18" t="str">
        <f t="shared" si="6"/>
        <v/>
      </c>
      <c r="J208" s="19"/>
      <c r="K208" s="19"/>
      <c r="L208" s="19"/>
      <c r="M208" s="19"/>
      <c r="N208" s="14"/>
      <c r="O208" s="20" t="str">
        <f>IF(OR(J208="",K208=""),"",2*6371*ASIN(MIN(1,SQRT(SIN(RADIANS((IF(L208="",Setup!$B$9,L208)-J208)/2))^2+COS(RADIANS(J208))*COS(RADIANS(IF(L208="",Setup!$B$9,L208)))*SIN(RADIANS((IF(M208="",Setup!$B$10,M208)-K208)/2))^2))))</f>
        <v/>
      </c>
      <c r="P208" s="17"/>
      <c r="Q208" s="21" t="str">
        <f>IFERROR(IF(OR(O208="",P208=""),"",O208*IF(P208="",1,P208)*VLOOKUP(N208,Factors!$F$30:$H$39,3,FALSE)),"")</f>
        <v/>
      </c>
      <c r="R208" s="21" t="str">
        <f t="shared" si="7"/>
        <v/>
      </c>
    </row>
    <row r="209" spans="1:18">
      <c r="A209" s="14"/>
      <c r="B209" s="16"/>
      <c r="C209" s="14"/>
      <c r="D209" s="14"/>
      <c r="E209" s="14"/>
      <c r="F209" s="17"/>
      <c r="G209" s="14"/>
      <c r="H209" s="18" t="str">
        <f>IFERROR(VLOOKUP(C209,Factors!$A$30:$D$49,4,FALSE),"")</f>
        <v/>
      </c>
      <c r="I209" s="18" t="str">
        <f t="shared" si="6"/>
        <v/>
      </c>
      <c r="J209" s="19"/>
      <c r="K209" s="19"/>
      <c r="L209" s="19"/>
      <c r="M209" s="19"/>
      <c r="N209" s="14"/>
      <c r="O209" s="20" t="str">
        <f>IF(OR(J209="",K209=""),"",2*6371*ASIN(MIN(1,SQRT(SIN(RADIANS((IF(L209="",Setup!$B$9,L209)-J209)/2))^2+COS(RADIANS(J209))*COS(RADIANS(IF(L209="",Setup!$B$9,L209)))*SIN(RADIANS((IF(M209="",Setup!$B$10,M209)-K209)/2))^2))))</f>
        <v/>
      </c>
      <c r="P209" s="17"/>
      <c r="Q209" s="21" t="str">
        <f>IFERROR(IF(OR(O209="",P209=""),"",O209*IF(P209="",1,P209)*VLOOKUP(N209,Factors!$F$30:$H$39,3,FALSE)),"")</f>
        <v/>
      </c>
      <c r="R209" s="21" t="str">
        <f t="shared" si="7"/>
        <v/>
      </c>
    </row>
    <row r="210" spans="1:18">
      <c r="A210" s="14"/>
      <c r="B210" s="16"/>
      <c r="C210" s="14"/>
      <c r="D210" s="14"/>
      <c r="E210" s="14"/>
      <c r="F210" s="17"/>
      <c r="G210" s="14"/>
      <c r="H210" s="18" t="str">
        <f>IFERROR(VLOOKUP(C210,Factors!$A$30:$D$49,4,FALSE),"")</f>
        <v/>
      </c>
      <c r="I210" s="18" t="str">
        <f t="shared" si="6"/>
        <v/>
      </c>
      <c r="J210" s="19"/>
      <c r="K210" s="19"/>
      <c r="L210" s="19"/>
      <c r="M210" s="19"/>
      <c r="N210" s="14"/>
      <c r="O210" s="20" t="str">
        <f>IF(OR(J210="",K210=""),"",2*6371*ASIN(MIN(1,SQRT(SIN(RADIANS((IF(L210="",Setup!$B$9,L210)-J210)/2))^2+COS(RADIANS(J210))*COS(RADIANS(IF(L210="",Setup!$B$9,L210)))*SIN(RADIANS((IF(M210="",Setup!$B$10,M210)-K210)/2))^2))))</f>
        <v/>
      </c>
      <c r="P210" s="17"/>
      <c r="Q210" s="21" t="str">
        <f>IFERROR(IF(OR(O210="",P210=""),"",O210*IF(P210="",1,P210)*VLOOKUP(N210,Factors!$F$30:$H$39,3,FALSE)),"")</f>
        <v/>
      </c>
      <c r="R210" s="21" t="str">
        <f t="shared" si="7"/>
        <v/>
      </c>
    </row>
    <row r="211" spans="1:18">
      <c r="A211" s="14"/>
      <c r="B211" s="16"/>
      <c r="C211" s="14"/>
      <c r="D211" s="14"/>
      <c r="E211" s="14"/>
      <c r="F211" s="17"/>
      <c r="G211" s="14"/>
      <c r="H211" s="18" t="str">
        <f>IFERROR(VLOOKUP(C211,Factors!$A$30:$D$49,4,FALSE),"")</f>
        <v/>
      </c>
      <c r="I211" s="18" t="str">
        <f t="shared" si="6"/>
        <v/>
      </c>
      <c r="J211" s="19"/>
      <c r="K211" s="19"/>
      <c r="L211" s="19"/>
      <c r="M211" s="19"/>
      <c r="N211" s="14"/>
      <c r="O211" s="20" t="str">
        <f>IF(OR(J211="",K211=""),"",2*6371*ASIN(MIN(1,SQRT(SIN(RADIANS((IF(L211="",Setup!$B$9,L211)-J211)/2))^2+COS(RADIANS(J211))*COS(RADIANS(IF(L211="",Setup!$B$9,L211)))*SIN(RADIANS((IF(M211="",Setup!$B$10,M211)-K211)/2))^2))))</f>
        <v/>
      </c>
      <c r="P211" s="17"/>
      <c r="Q211" s="21" t="str">
        <f>IFERROR(IF(OR(O211="",P211=""),"",O211*IF(P211="",1,P211)*VLOOKUP(N211,Factors!$F$30:$H$39,3,FALSE)),"")</f>
        <v/>
      </c>
      <c r="R211" s="21" t="str">
        <f t="shared" si="7"/>
        <v/>
      </c>
    </row>
    <row r="212" spans="1:18">
      <c r="A212" s="14"/>
      <c r="B212" s="16"/>
      <c r="C212" s="14"/>
      <c r="D212" s="14"/>
      <c r="E212" s="14"/>
      <c r="F212" s="17"/>
      <c r="G212" s="14"/>
      <c r="H212" s="18" t="str">
        <f>IFERROR(VLOOKUP(C212,Factors!$A$30:$D$49,4,FALSE),"")</f>
        <v/>
      </c>
      <c r="I212" s="18" t="str">
        <f t="shared" si="6"/>
        <v/>
      </c>
      <c r="J212" s="19"/>
      <c r="K212" s="19"/>
      <c r="L212" s="19"/>
      <c r="M212" s="19"/>
      <c r="N212" s="14"/>
      <c r="O212" s="20" t="str">
        <f>IF(OR(J212="",K212=""),"",2*6371*ASIN(MIN(1,SQRT(SIN(RADIANS((IF(L212="",Setup!$B$9,L212)-J212)/2))^2+COS(RADIANS(J212))*COS(RADIANS(IF(L212="",Setup!$B$9,L212)))*SIN(RADIANS((IF(M212="",Setup!$B$10,M212)-K212)/2))^2))))</f>
        <v/>
      </c>
      <c r="P212" s="17"/>
      <c r="Q212" s="21" t="str">
        <f>IFERROR(IF(OR(O212="",P212=""),"",O212*IF(P212="",1,P212)*VLOOKUP(N212,Factors!$F$30:$H$39,3,FALSE)),"")</f>
        <v/>
      </c>
      <c r="R212" s="21" t="str">
        <f t="shared" si="7"/>
        <v/>
      </c>
    </row>
    <row r="213" spans="1:18">
      <c r="A213" s="14"/>
      <c r="B213" s="16"/>
      <c r="C213" s="14"/>
      <c r="D213" s="14"/>
      <c r="E213" s="14"/>
      <c r="F213" s="17"/>
      <c r="G213" s="14"/>
      <c r="H213" s="18" t="str">
        <f>IFERROR(VLOOKUP(C213,Factors!$A$30:$D$49,4,FALSE),"")</f>
        <v/>
      </c>
      <c r="I213" s="18" t="str">
        <f t="shared" si="6"/>
        <v/>
      </c>
      <c r="J213" s="19"/>
      <c r="K213" s="19"/>
      <c r="L213" s="19"/>
      <c r="M213" s="19"/>
      <c r="N213" s="14"/>
      <c r="O213" s="20" t="str">
        <f>IF(OR(J213="",K213=""),"",2*6371*ASIN(MIN(1,SQRT(SIN(RADIANS((IF(L213="",Setup!$B$9,L213)-J213)/2))^2+COS(RADIANS(J213))*COS(RADIANS(IF(L213="",Setup!$B$9,L213)))*SIN(RADIANS((IF(M213="",Setup!$B$10,M213)-K213)/2))^2))))</f>
        <v/>
      </c>
      <c r="P213" s="17"/>
      <c r="Q213" s="21" t="str">
        <f>IFERROR(IF(OR(O213="",P213=""),"",O213*IF(P213="",1,P213)*VLOOKUP(N213,Factors!$F$30:$H$39,3,FALSE)),"")</f>
        <v/>
      </c>
      <c r="R213" s="21" t="str">
        <f t="shared" si="7"/>
        <v/>
      </c>
    </row>
    <row r="214" spans="1:18">
      <c r="A214" s="14"/>
      <c r="B214" s="16"/>
      <c r="C214" s="14"/>
      <c r="D214" s="14"/>
      <c r="E214" s="14"/>
      <c r="F214" s="17"/>
      <c r="G214" s="14"/>
      <c r="H214" s="18" t="str">
        <f>IFERROR(VLOOKUP(C214,Factors!$A$30:$D$49,4,FALSE),"")</f>
        <v/>
      </c>
      <c r="I214" s="18" t="str">
        <f t="shared" si="6"/>
        <v/>
      </c>
      <c r="J214" s="19"/>
      <c r="K214" s="19"/>
      <c r="L214" s="19"/>
      <c r="M214" s="19"/>
      <c r="N214" s="14"/>
      <c r="O214" s="20" t="str">
        <f>IF(OR(J214="",K214=""),"",2*6371*ASIN(MIN(1,SQRT(SIN(RADIANS((IF(L214="",Setup!$B$9,L214)-J214)/2))^2+COS(RADIANS(J214))*COS(RADIANS(IF(L214="",Setup!$B$9,L214)))*SIN(RADIANS((IF(M214="",Setup!$B$10,M214)-K214)/2))^2))))</f>
        <v/>
      </c>
      <c r="P214" s="17"/>
      <c r="Q214" s="21" t="str">
        <f>IFERROR(IF(OR(O214="",P214=""),"",O214*IF(P214="",1,P214)*VLOOKUP(N214,Factors!$F$30:$H$39,3,FALSE)),"")</f>
        <v/>
      </c>
      <c r="R214" s="21" t="str">
        <f t="shared" si="7"/>
        <v/>
      </c>
    </row>
    <row r="215" spans="1:18">
      <c r="A215" s="14"/>
      <c r="B215" s="16"/>
      <c r="C215" s="14"/>
      <c r="D215" s="14"/>
      <c r="E215" s="14"/>
      <c r="F215" s="17"/>
      <c r="G215" s="14"/>
      <c r="H215" s="18" t="str">
        <f>IFERROR(VLOOKUP(C215,Factors!$A$30:$D$49,4,FALSE),"")</f>
        <v/>
      </c>
      <c r="I215" s="18" t="str">
        <f t="shared" si="6"/>
        <v/>
      </c>
      <c r="J215" s="19"/>
      <c r="K215" s="19"/>
      <c r="L215" s="19"/>
      <c r="M215" s="19"/>
      <c r="N215" s="14"/>
      <c r="O215" s="20" t="str">
        <f>IF(OR(J215="",K215=""),"",2*6371*ASIN(MIN(1,SQRT(SIN(RADIANS((IF(L215="",Setup!$B$9,L215)-J215)/2))^2+COS(RADIANS(J215))*COS(RADIANS(IF(L215="",Setup!$B$9,L215)))*SIN(RADIANS((IF(M215="",Setup!$B$10,M215)-K215)/2))^2))))</f>
        <v/>
      </c>
      <c r="P215" s="17"/>
      <c r="Q215" s="21" t="str">
        <f>IFERROR(IF(OR(O215="",P215=""),"",O215*IF(P215="",1,P215)*VLOOKUP(N215,Factors!$F$30:$H$39,3,FALSE)),"")</f>
        <v/>
      </c>
      <c r="R215" s="21" t="str">
        <f t="shared" si="7"/>
        <v/>
      </c>
    </row>
    <row r="216" spans="1:18">
      <c r="A216" s="14"/>
      <c r="B216" s="16"/>
      <c r="C216" s="14"/>
      <c r="D216" s="14"/>
      <c r="E216" s="14"/>
      <c r="F216" s="17"/>
      <c r="G216" s="14"/>
      <c r="H216" s="18" t="str">
        <f>IFERROR(VLOOKUP(C216,Factors!$A$30:$D$49,4,FALSE),"")</f>
        <v/>
      </c>
      <c r="I216" s="18" t="str">
        <f t="shared" si="6"/>
        <v/>
      </c>
      <c r="J216" s="19"/>
      <c r="K216" s="19"/>
      <c r="L216" s="19"/>
      <c r="M216" s="19"/>
      <c r="N216" s="14"/>
      <c r="O216" s="20" t="str">
        <f>IF(OR(J216="",K216=""),"",2*6371*ASIN(MIN(1,SQRT(SIN(RADIANS((IF(L216="",Setup!$B$9,L216)-J216)/2))^2+COS(RADIANS(J216))*COS(RADIANS(IF(L216="",Setup!$B$9,L216)))*SIN(RADIANS((IF(M216="",Setup!$B$10,M216)-K216)/2))^2))))</f>
        <v/>
      </c>
      <c r="P216" s="17"/>
      <c r="Q216" s="21" t="str">
        <f>IFERROR(IF(OR(O216="",P216=""),"",O216*IF(P216="",1,P216)*VLOOKUP(N216,Factors!$F$30:$H$39,3,FALSE)),"")</f>
        <v/>
      </c>
      <c r="R216" s="21" t="str">
        <f t="shared" si="7"/>
        <v/>
      </c>
    </row>
    <row r="217" spans="1:18">
      <c r="A217" s="14"/>
      <c r="B217" s="16"/>
      <c r="C217" s="14"/>
      <c r="D217" s="14"/>
      <c r="E217" s="14"/>
      <c r="F217" s="17"/>
      <c r="G217" s="14"/>
      <c r="H217" s="18" t="str">
        <f>IFERROR(VLOOKUP(C217,Factors!$A$30:$D$49,4,FALSE),"")</f>
        <v/>
      </c>
      <c r="I217" s="18" t="str">
        <f t="shared" si="6"/>
        <v/>
      </c>
      <c r="J217" s="19"/>
      <c r="K217" s="19"/>
      <c r="L217" s="19"/>
      <c r="M217" s="19"/>
      <c r="N217" s="14"/>
      <c r="O217" s="20" t="str">
        <f>IF(OR(J217="",K217=""),"",2*6371*ASIN(MIN(1,SQRT(SIN(RADIANS((IF(L217="",Setup!$B$9,L217)-J217)/2))^2+COS(RADIANS(J217))*COS(RADIANS(IF(L217="",Setup!$B$9,L217)))*SIN(RADIANS((IF(M217="",Setup!$B$10,M217)-K217)/2))^2))))</f>
        <v/>
      </c>
      <c r="P217" s="17"/>
      <c r="Q217" s="21" t="str">
        <f>IFERROR(IF(OR(O217="",P217=""),"",O217*IF(P217="",1,P217)*VLOOKUP(N217,Factors!$F$30:$H$39,3,FALSE)),"")</f>
        <v/>
      </c>
      <c r="R217" s="21" t="str">
        <f t="shared" si="7"/>
        <v/>
      </c>
    </row>
    <row r="218" spans="1:18">
      <c r="A218" s="14"/>
      <c r="B218" s="16"/>
      <c r="C218" s="14"/>
      <c r="D218" s="14"/>
      <c r="E218" s="14"/>
      <c r="F218" s="17"/>
      <c r="G218" s="14"/>
      <c r="H218" s="18" t="str">
        <f>IFERROR(VLOOKUP(C218,Factors!$A$30:$D$49,4,FALSE),"")</f>
        <v/>
      </c>
      <c r="I218" s="18" t="str">
        <f t="shared" si="6"/>
        <v/>
      </c>
      <c r="J218" s="19"/>
      <c r="K218" s="19"/>
      <c r="L218" s="19"/>
      <c r="M218" s="19"/>
      <c r="N218" s="14"/>
      <c r="O218" s="20" t="str">
        <f>IF(OR(J218="",K218=""),"",2*6371*ASIN(MIN(1,SQRT(SIN(RADIANS((IF(L218="",Setup!$B$9,L218)-J218)/2))^2+COS(RADIANS(J218))*COS(RADIANS(IF(L218="",Setup!$B$9,L218)))*SIN(RADIANS((IF(M218="",Setup!$B$10,M218)-K218)/2))^2))))</f>
        <v/>
      </c>
      <c r="P218" s="17"/>
      <c r="Q218" s="21" t="str">
        <f>IFERROR(IF(OR(O218="",P218=""),"",O218*IF(P218="",1,P218)*VLOOKUP(N218,Factors!$F$30:$H$39,3,FALSE)),"")</f>
        <v/>
      </c>
      <c r="R218" s="21" t="str">
        <f t="shared" si="7"/>
        <v/>
      </c>
    </row>
    <row r="219" spans="1:18">
      <c r="A219" s="14"/>
      <c r="B219" s="16"/>
      <c r="C219" s="14"/>
      <c r="D219" s="14"/>
      <c r="E219" s="14"/>
      <c r="F219" s="17"/>
      <c r="G219" s="14"/>
      <c r="H219" s="18" t="str">
        <f>IFERROR(VLOOKUP(C219,Factors!$A$30:$D$49,4,FALSE),"")</f>
        <v/>
      </c>
      <c r="I219" s="18" t="str">
        <f t="shared" si="6"/>
        <v/>
      </c>
      <c r="J219" s="19"/>
      <c r="K219" s="19"/>
      <c r="L219" s="19"/>
      <c r="M219" s="19"/>
      <c r="N219" s="14"/>
      <c r="O219" s="20" t="str">
        <f>IF(OR(J219="",K219=""),"",2*6371*ASIN(MIN(1,SQRT(SIN(RADIANS((IF(L219="",Setup!$B$9,L219)-J219)/2))^2+COS(RADIANS(J219))*COS(RADIANS(IF(L219="",Setup!$B$9,L219)))*SIN(RADIANS((IF(M219="",Setup!$B$10,M219)-K219)/2))^2))))</f>
        <v/>
      </c>
      <c r="P219" s="17"/>
      <c r="Q219" s="21" t="str">
        <f>IFERROR(IF(OR(O219="",P219=""),"",O219*IF(P219="",1,P219)*VLOOKUP(N219,Factors!$F$30:$H$39,3,FALSE)),"")</f>
        <v/>
      </c>
      <c r="R219" s="21" t="str">
        <f t="shared" si="7"/>
        <v/>
      </c>
    </row>
    <row r="220" spans="1:18">
      <c r="A220" s="14"/>
      <c r="B220" s="16"/>
      <c r="C220" s="14"/>
      <c r="D220" s="14"/>
      <c r="E220" s="14"/>
      <c r="F220" s="17"/>
      <c r="G220" s="14"/>
      <c r="H220" s="18" t="str">
        <f>IFERROR(VLOOKUP(C220,Factors!$A$30:$D$49,4,FALSE),"")</f>
        <v/>
      </c>
      <c r="I220" s="18" t="str">
        <f t="shared" si="6"/>
        <v/>
      </c>
      <c r="J220" s="19"/>
      <c r="K220" s="19"/>
      <c r="L220" s="19"/>
      <c r="M220" s="19"/>
      <c r="N220" s="14"/>
      <c r="O220" s="20" t="str">
        <f>IF(OR(J220="",K220=""),"",2*6371*ASIN(MIN(1,SQRT(SIN(RADIANS((IF(L220="",Setup!$B$9,L220)-J220)/2))^2+COS(RADIANS(J220))*COS(RADIANS(IF(L220="",Setup!$B$9,L220)))*SIN(RADIANS((IF(M220="",Setup!$B$10,M220)-K220)/2))^2))))</f>
        <v/>
      </c>
      <c r="P220" s="17"/>
      <c r="Q220" s="21" t="str">
        <f>IFERROR(IF(OR(O220="",P220=""),"",O220*IF(P220="",1,P220)*VLOOKUP(N220,Factors!$F$30:$H$39,3,FALSE)),"")</f>
        <v/>
      </c>
      <c r="R220" s="21" t="str">
        <f t="shared" si="7"/>
        <v/>
      </c>
    </row>
    <row r="221" spans="1:18">
      <c r="A221" s="14"/>
      <c r="B221" s="16"/>
      <c r="C221" s="14"/>
      <c r="D221" s="14"/>
      <c r="E221" s="14"/>
      <c r="F221" s="17"/>
      <c r="G221" s="14"/>
      <c r="H221" s="18" t="str">
        <f>IFERROR(VLOOKUP(C221,Factors!$A$30:$D$49,4,FALSE),"")</f>
        <v/>
      </c>
      <c r="I221" s="18" t="str">
        <f t="shared" si="6"/>
        <v/>
      </c>
      <c r="J221" s="19"/>
      <c r="K221" s="19"/>
      <c r="L221" s="19"/>
      <c r="M221" s="19"/>
      <c r="N221" s="14"/>
      <c r="O221" s="20" t="str">
        <f>IF(OR(J221="",K221=""),"",2*6371*ASIN(MIN(1,SQRT(SIN(RADIANS((IF(L221="",Setup!$B$9,L221)-J221)/2))^2+COS(RADIANS(J221))*COS(RADIANS(IF(L221="",Setup!$B$9,L221)))*SIN(RADIANS((IF(M221="",Setup!$B$10,M221)-K221)/2))^2))))</f>
        <v/>
      </c>
      <c r="P221" s="17"/>
      <c r="Q221" s="21" t="str">
        <f>IFERROR(IF(OR(O221="",P221=""),"",O221*IF(P221="",1,P221)*VLOOKUP(N221,Factors!$F$30:$H$39,3,FALSE)),"")</f>
        <v/>
      </c>
      <c r="R221" s="21" t="str">
        <f t="shared" si="7"/>
        <v/>
      </c>
    </row>
    <row r="222" spans="1:18">
      <c r="A222" s="14"/>
      <c r="B222" s="16"/>
      <c r="C222" s="14"/>
      <c r="D222" s="14"/>
      <c r="E222" s="14"/>
      <c r="F222" s="17"/>
      <c r="G222" s="14"/>
      <c r="H222" s="18" t="str">
        <f>IFERROR(VLOOKUP(C222,Factors!$A$30:$D$49,4,FALSE),"")</f>
        <v/>
      </c>
      <c r="I222" s="18" t="str">
        <f t="shared" si="6"/>
        <v/>
      </c>
      <c r="J222" s="19"/>
      <c r="K222" s="19"/>
      <c r="L222" s="19"/>
      <c r="M222" s="19"/>
      <c r="N222" s="14"/>
      <c r="O222" s="20" t="str">
        <f>IF(OR(J222="",K222=""),"",2*6371*ASIN(MIN(1,SQRT(SIN(RADIANS((IF(L222="",Setup!$B$9,L222)-J222)/2))^2+COS(RADIANS(J222))*COS(RADIANS(IF(L222="",Setup!$B$9,L222)))*SIN(RADIANS((IF(M222="",Setup!$B$10,M222)-K222)/2))^2))))</f>
        <v/>
      </c>
      <c r="P222" s="17"/>
      <c r="Q222" s="21" t="str">
        <f>IFERROR(IF(OR(O222="",P222=""),"",O222*IF(P222="",1,P222)*VLOOKUP(N222,Factors!$F$30:$H$39,3,FALSE)),"")</f>
        <v/>
      </c>
      <c r="R222" s="21" t="str">
        <f t="shared" si="7"/>
        <v/>
      </c>
    </row>
    <row r="223" spans="1:18">
      <c r="A223" s="14"/>
      <c r="B223" s="16"/>
      <c r="C223" s="14"/>
      <c r="D223" s="14"/>
      <c r="E223" s="14"/>
      <c r="F223" s="17"/>
      <c r="G223" s="14"/>
      <c r="H223" s="18" t="str">
        <f>IFERROR(VLOOKUP(C223,Factors!$A$30:$D$49,4,FALSE),"")</f>
        <v/>
      </c>
      <c r="I223" s="18" t="str">
        <f t="shared" si="6"/>
        <v/>
      </c>
      <c r="J223" s="19"/>
      <c r="K223" s="19"/>
      <c r="L223" s="19"/>
      <c r="M223" s="19"/>
      <c r="N223" s="14"/>
      <c r="O223" s="20" t="str">
        <f>IF(OR(J223="",K223=""),"",2*6371*ASIN(MIN(1,SQRT(SIN(RADIANS((IF(L223="",Setup!$B$9,L223)-J223)/2))^2+COS(RADIANS(J223))*COS(RADIANS(IF(L223="",Setup!$B$9,L223)))*SIN(RADIANS((IF(M223="",Setup!$B$10,M223)-K223)/2))^2))))</f>
        <v/>
      </c>
      <c r="P223" s="17"/>
      <c r="Q223" s="21" t="str">
        <f>IFERROR(IF(OR(O223="",P223=""),"",O223*IF(P223="",1,P223)*VLOOKUP(N223,Factors!$F$30:$H$39,3,FALSE)),"")</f>
        <v/>
      </c>
      <c r="R223" s="21" t="str">
        <f t="shared" si="7"/>
        <v/>
      </c>
    </row>
    <row r="224" spans="1:18">
      <c r="A224" s="14"/>
      <c r="B224" s="16"/>
      <c r="C224" s="14"/>
      <c r="D224" s="14"/>
      <c r="E224" s="14"/>
      <c r="F224" s="17"/>
      <c r="G224" s="14"/>
      <c r="H224" s="18" t="str">
        <f>IFERROR(VLOOKUP(C224,Factors!$A$30:$D$49,4,FALSE),"")</f>
        <v/>
      </c>
      <c r="I224" s="18" t="str">
        <f t="shared" si="6"/>
        <v/>
      </c>
      <c r="J224" s="19"/>
      <c r="K224" s="19"/>
      <c r="L224" s="19"/>
      <c r="M224" s="19"/>
      <c r="N224" s="14"/>
      <c r="O224" s="20" t="str">
        <f>IF(OR(J224="",K224=""),"",2*6371*ASIN(MIN(1,SQRT(SIN(RADIANS((IF(L224="",Setup!$B$9,L224)-J224)/2))^2+COS(RADIANS(J224))*COS(RADIANS(IF(L224="",Setup!$B$9,L224)))*SIN(RADIANS((IF(M224="",Setup!$B$10,M224)-K224)/2))^2))))</f>
        <v/>
      </c>
      <c r="P224" s="17"/>
      <c r="Q224" s="21" t="str">
        <f>IFERROR(IF(OR(O224="",P224=""),"",O224*IF(P224="",1,P224)*VLOOKUP(N224,Factors!$F$30:$H$39,3,FALSE)),"")</f>
        <v/>
      </c>
      <c r="R224" s="21" t="str">
        <f t="shared" si="7"/>
        <v/>
      </c>
    </row>
    <row r="225" spans="1:18">
      <c r="A225" s="14"/>
      <c r="B225" s="16"/>
      <c r="C225" s="14"/>
      <c r="D225" s="14"/>
      <c r="E225" s="14"/>
      <c r="F225" s="17"/>
      <c r="G225" s="14"/>
      <c r="H225" s="18" t="str">
        <f>IFERROR(VLOOKUP(C225,Factors!$A$30:$D$49,4,FALSE),"")</f>
        <v/>
      </c>
      <c r="I225" s="18" t="str">
        <f t="shared" si="6"/>
        <v/>
      </c>
      <c r="J225" s="19"/>
      <c r="K225" s="19"/>
      <c r="L225" s="19"/>
      <c r="M225" s="19"/>
      <c r="N225" s="14"/>
      <c r="O225" s="20" t="str">
        <f>IF(OR(J225="",K225=""),"",2*6371*ASIN(MIN(1,SQRT(SIN(RADIANS((IF(L225="",Setup!$B$9,L225)-J225)/2))^2+COS(RADIANS(J225))*COS(RADIANS(IF(L225="",Setup!$B$9,L225)))*SIN(RADIANS((IF(M225="",Setup!$B$10,M225)-K225)/2))^2))))</f>
        <v/>
      </c>
      <c r="P225" s="17"/>
      <c r="Q225" s="21" t="str">
        <f>IFERROR(IF(OR(O225="",P225=""),"",O225*IF(P225="",1,P225)*VLOOKUP(N225,Factors!$F$30:$H$39,3,FALSE)),"")</f>
        <v/>
      </c>
      <c r="R225" s="21" t="str">
        <f t="shared" si="7"/>
        <v/>
      </c>
    </row>
    <row r="226" spans="1:18">
      <c r="A226" s="14"/>
      <c r="B226" s="16"/>
      <c r="C226" s="14"/>
      <c r="D226" s="14"/>
      <c r="E226" s="14"/>
      <c r="F226" s="17"/>
      <c r="G226" s="14"/>
      <c r="H226" s="18" t="str">
        <f>IFERROR(VLOOKUP(C226,Factors!$A$30:$D$49,4,FALSE),"")</f>
        <v/>
      </c>
      <c r="I226" s="18" t="str">
        <f t="shared" si="6"/>
        <v/>
      </c>
      <c r="J226" s="19"/>
      <c r="K226" s="19"/>
      <c r="L226" s="19"/>
      <c r="M226" s="19"/>
      <c r="N226" s="14"/>
      <c r="O226" s="20" t="str">
        <f>IF(OR(J226="",K226=""),"",2*6371*ASIN(MIN(1,SQRT(SIN(RADIANS((IF(L226="",Setup!$B$9,L226)-J226)/2))^2+COS(RADIANS(J226))*COS(RADIANS(IF(L226="",Setup!$B$9,L226)))*SIN(RADIANS((IF(M226="",Setup!$B$10,M226)-K226)/2))^2))))</f>
        <v/>
      </c>
      <c r="P226" s="17"/>
      <c r="Q226" s="21" t="str">
        <f>IFERROR(IF(OR(O226="",P226=""),"",O226*IF(P226="",1,P226)*VLOOKUP(N226,Factors!$F$30:$H$39,3,FALSE)),"")</f>
        <v/>
      </c>
      <c r="R226" s="21" t="str">
        <f t="shared" si="7"/>
        <v/>
      </c>
    </row>
    <row r="227" spans="1:18">
      <c r="A227" s="14"/>
      <c r="B227" s="16"/>
      <c r="C227" s="14"/>
      <c r="D227" s="14"/>
      <c r="E227" s="14"/>
      <c r="F227" s="17"/>
      <c r="G227" s="14"/>
      <c r="H227" s="18" t="str">
        <f>IFERROR(VLOOKUP(C227,Factors!$A$30:$D$49,4,FALSE),"")</f>
        <v/>
      </c>
      <c r="I227" s="18" t="str">
        <f t="shared" si="6"/>
        <v/>
      </c>
      <c r="J227" s="19"/>
      <c r="K227" s="19"/>
      <c r="L227" s="19"/>
      <c r="M227" s="19"/>
      <c r="N227" s="14"/>
      <c r="O227" s="20" t="str">
        <f>IF(OR(J227="",K227=""),"",2*6371*ASIN(MIN(1,SQRT(SIN(RADIANS((IF(L227="",Setup!$B$9,L227)-J227)/2))^2+COS(RADIANS(J227))*COS(RADIANS(IF(L227="",Setup!$B$9,L227)))*SIN(RADIANS((IF(M227="",Setup!$B$10,M227)-K227)/2))^2))))</f>
        <v/>
      </c>
      <c r="P227" s="17"/>
      <c r="Q227" s="21" t="str">
        <f>IFERROR(IF(OR(O227="",P227=""),"",O227*IF(P227="",1,P227)*VLOOKUP(N227,Factors!$F$30:$H$39,3,FALSE)),"")</f>
        <v/>
      </c>
      <c r="R227" s="21" t="str">
        <f t="shared" si="7"/>
        <v/>
      </c>
    </row>
    <row r="228" spans="1:18">
      <c r="A228" s="14"/>
      <c r="B228" s="16"/>
      <c r="C228" s="14"/>
      <c r="D228" s="14"/>
      <c r="E228" s="14"/>
      <c r="F228" s="17"/>
      <c r="G228" s="14"/>
      <c r="H228" s="18" t="str">
        <f>IFERROR(VLOOKUP(C228,Factors!$A$30:$D$49,4,FALSE),"")</f>
        <v/>
      </c>
      <c r="I228" s="18" t="str">
        <f t="shared" si="6"/>
        <v/>
      </c>
      <c r="J228" s="19"/>
      <c r="K228" s="19"/>
      <c r="L228" s="19"/>
      <c r="M228" s="19"/>
      <c r="N228" s="14"/>
      <c r="O228" s="20" t="str">
        <f>IF(OR(J228="",K228=""),"",2*6371*ASIN(MIN(1,SQRT(SIN(RADIANS((IF(L228="",Setup!$B$9,L228)-J228)/2))^2+COS(RADIANS(J228))*COS(RADIANS(IF(L228="",Setup!$B$9,L228)))*SIN(RADIANS((IF(M228="",Setup!$B$10,M228)-K228)/2))^2))))</f>
        <v/>
      </c>
      <c r="P228" s="17"/>
      <c r="Q228" s="21" t="str">
        <f>IFERROR(IF(OR(O228="",P228=""),"",O228*IF(P228="",1,P228)*VLOOKUP(N228,Factors!$F$30:$H$39,3,FALSE)),"")</f>
        <v/>
      </c>
      <c r="R228" s="21" t="str">
        <f t="shared" si="7"/>
        <v/>
      </c>
    </row>
    <row r="229" spans="1:18">
      <c r="A229" s="14"/>
      <c r="B229" s="16"/>
      <c r="C229" s="14"/>
      <c r="D229" s="14"/>
      <c r="E229" s="14"/>
      <c r="F229" s="17"/>
      <c r="G229" s="14"/>
      <c r="H229" s="18" t="str">
        <f>IFERROR(VLOOKUP(C229,Factors!$A$30:$D$49,4,FALSE),"")</f>
        <v/>
      </c>
      <c r="I229" s="18" t="str">
        <f t="shared" si="6"/>
        <v/>
      </c>
      <c r="J229" s="19"/>
      <c r="K229" s="19"/>
      <c r="L229" s="19"/>
      <c r="M229" s="19"/>
      <c r="N229" s="14"/>
      <c r="O229" s="20" t="str">
        <f>IF(OR(J229="",K229=""),"",2*6371*ASIN(MIN(1,SQRT(SIN(RADIANS((IF(L229="",Setup!$B$9,L229)-J229)/2))^2+COS(RADIANS(J229))*COS(RADIANS(IF(L229="",Setup!$B$9,L229)))*SIN(RADIANS((IF(M229="",Setup!$B$10,M229)-K229)/2))^2))))</f>
        <v/>
      </c>
      <c r="P229" s="17"/>
      <c r="Q229" s="21" t="str">
        <f>IFERROR(IF(OR(O229="",P229=""),"",O229*IF(P229="",1,P229)*VLOOKUP(N229,Factors!$F$30:$H$39,3,FALSE)),"")</f>
        <v/>
      </c>
      <c r="R229" s="21" t="str">
        <f t="shared" si="7"/>
        <v/>
      </c>
    </row>
    <row r="230" spans="1:18">
      <c r="A230" s="14"/>
      <c r="B230" s="16"/>
      <c r="C230" s="14"/>
      <c r="D230" s="14"/>
      <c r="E230" s="14"/>
      <c r="F230" s="17"/>
      <c r="G230" s="14"/>
      <c r="H230" s="18" t="str">
        <f>IFERROR(VLOOKUP(C230,Factors!$A$30:$D$49,4,FALSE),"")</f>
        <v/>
      </c>
      <c r="I230" s="18" t="str">
        <f t="shared" si="6"/>
        <v/>
      </c>
      <c r="J230" s="19"/>
      <c r="K230" s="19"/>
      <c r="L230" s="19"/>
      <c r="M230" s="19"/>
      <c r="N230" s="14"/>
      <c r="O230" s="20" t="str">
        <f>IF(OR(J230="",K230=""),"",2*6371*ASIN(MIN(1,SQRT(SIN(RADIANS((IF(L230="",Setup!$B$9,L230)-J230)/2))^2+COS(RADIANS(J230))*COS(RADIANS(IF(L230="",Setup!$B$9,L230)))*SIN(RADIANS((IF(M230="",Setup!$B$10,M230)-K230)/2))^2))))</f>
        <v/>
      </c>
      <c r="P230" s="17"/>
      <c r="Q230" s="21" t="str">
        <f>IFERROR(IF(OR(O230="",P230=""),"",O230*IF(P230="",1,P230)*VLOOKUP(N230,Factors!$F$30:$H$39,3,FALSE)),"")</f>
        <v/>
      </c>
      <c r="R230" s="21" t="str">
        <f t="shared" si="7"/>
        <v/>
      </c>
    </row>
    <row r="231" spans="1:18">
      <c r="A231" s="14"/>
      <c r="B231" s="16"/>
      <c r="C231" s="14"/>
      <c r="D231" s="14"/>
      <c r="E231" s="14"/>
      <c r="F231" s="17"/>
      <c r="G231" s="14"/>
      <c r="H231" s="18" t="str">
        <f>IFERROR(VLOOKUP(C231,Factors!$A$30:$D$49,4,FALSE),"")</f>
        <v/>
      </c>
      <c r="I231" s="18" t="str">
        <f t="shared" si="6"/>
        <v/>
      </c>
      <c r="J231" s="19"/>
      <c r="K231" s="19"/>
      <c r="L231" s="19"/>
      <c r="M231" s="19"/>
      <c r="N231" s="14"/>
      <c r="O231" s="20" t="str">
        <f>IF(OR(J231="",K231=""),"",2*6371*ASIN(MIN(1,SQRT(SIN(RADIANS((IF(L231="",Setup!$B$9,L231)-J231)/2))^2+COS(RADIANS(J231))*COS(RADIANS(IF(L231="",Setup!$B$9,L231)))*SIN(RADIANS((IF(M231="",Setup!$B$10,M231)-K231)/2))^2))))</f>
        <v/>
      </c>
      <c r="P231" s="17"/>
      <c r="Q231" s="21" t="str">
        <f>IFERROR(IF(OR(O231="",P231=""),"",O231*IF(P231="",1,P231)*VLOOKUP(N231,Factors!$F$30:$H$39,3,FALSE)),"")</f>
        <v/>
      </c>
      <c r="R231" s="21" t="str">
        <f t="shared" si="7"/>
        <v/>
      </c>
    </row>
    <row r="232" spans="1:18">
      <c r="A232" s="14"/>
      <c r="B232" s="16"/>
      <c r="C232" s="14"/>
      <c r="D232" s="14"/>
      <c r="E232" s="14"/>
      <c r="F232" s="17"/>
      <c r="G232" s="14"/>
      <c r="H232" s="18" t="str">
        <f>IFERROR(VLOOKUP(C232,Factors!$A$30:$D$49,4,FALSE),"")</f>
        <v/>
      </c>
      <c r="I232" s="18" t="str">
        <f t="shared" si="6"/>
        <v/>
      </c>
      <c r="J232" s="19"/>
      <c r="K232" s="19"/>
      <c r="L232" s="19"/>
      <c r="M232" s="19"/>
      <c r="N232" s="14"/>
      <c r="O232" s="20" t="str">
        <f>IF(OR(J232="",K232=""),"",2*6371*ASIN(MIN(1,SQRT(SIN(RADIANS((IF(L232="",Setup!$B$9,L232)-J232)/2))^2+COS(RADIANS(J232))*COS(RADIANS(IF(L232="",Setup!$B$9,L232)))*SIN(RADIANS((IF(M232="",Setup!$B$10,M232)-K232)/2))^2))))</f>
        <v/>
      </c>
      <c r="P232" s="17"/>
      <c r="Q232" s="21" t="str">
        <f>IFERROR(IF(OR(O232="",P232=""),"",O232*IF(P232="",1,P232)*VLOOKUP(N232,Factors!$F$30:$H$39,3,FALSE)),"")</f>
        <v/>
      </c>
      <c r="R232" s="21" t="str">
        <f t="shared" si="7"/>
        <v/>
      </c>
    </row>
    <row r="233" spans="1:18">
      <c r="A233" s="14"/>
      <c r="B233" s="16"/>
      <c r="C233" s="14"/>
      <c r="D233" s="14"/>
      <c r="E233" s="14"/>
      <c r="F233" s="17"/>
      <c r="G233" s="14"/>
      <c r="H233" s="18" t="str">
        <f>IFERROR(VLOOKUP(C233,Factors!$A$30:$D$49,4,FALSE),"")</f>
        <v/>
      </c>
      <c r="I233" s="18" t="str">
        <f t="shared" si="6"/>
        <v/>
      </c>
      <c r="J233" s="19"/>
      <c r="K233" s="19"/>
      <c r="L233" s="19"/>
      <c r="M233" s="19"/>
      <c r="N233" s="14"/>
      <c r="O233" s="20" t="str">
        <f>IF(OR(J233="",K233=""),"",2*6371*ASIN(MIN(1,SQRT(SIN(RADIANS((IF(L233="",Setup!$B$9,L233)-J233)/2))^2+COS(RADIANS(J233))*COS(RADIANS(IF(L233="",Setup!$B$9,L233)))*SIN(RADIANS((IF(M233="",Setup!$B$10,M233)-K233)/2))^2))))</f>
        <v/>
      </c>
      <c r="P233" s="17"/>
      <c r="Q233" s="21" t="str">
        <f>IFERROR(IF(OR(O233="",P233=""),"",O233*IF(P233="",1,P233)*VLOOKUP(N233,Factors!$F$30:$H$39,3,FALSE)),"")</f>
        <v/>
      </c>
      <c r="R233" s="21" t="str">
        <f t="shared" si="7"/>
        <v/>
      </c>
    </row>
    <row r="234" spans="1:18">
      <c r="A234" s="14"/>
      <c r="B234" s="16"/>
      <c r="C234" s="14"/>
      <c r="D234" s="14"/>
      <c r="E234" s="14"/>
      <c r="F234" s="17"/>
      <c r="G234" s="14"/>
      <c r="H234" s="18" t="str">
        <f>IFERROR(VLOOKUP(C234,Factors!$A$30:$D$49,4,FALSE),"")</f>
        <v/>
      </c>
      <c r="I234" s="18" t="str">
        <f t="shared" si="6"/>
        <v/>
      </c>
      <c r="J234" s="19"/>
      <c r="K234" s="19"/>
      <c r="L234" s="19"/>
      <c r="M234" s="19"/>
      <c r="N234" s="14"/>
      <c r="O234" s="20" t="str">
        <f>IF(OR(J234="",K234=""),"",2*6371*ASIN(MIN(1,SQRT(SIN(RADIANS((IF(L234="",Setup!$B$9,L234)-J234)/2))^2+COS(RADIANS(J234))*COS(RADIANS(IF(L234="",Setup!$B$9,L234)))*SIN(RADIANS((IF(M234="",Setup!$B$10,M234)-K234)/2))^2))))</f>
        <v/>
      </c>
      <c r="P234" s="17"/>
      <c r="Q234" s="21" t="str">
        <f>IFERROR(IF(OR(O234="",P234=""),"",O234*IF(P234="",1,P234)*VLOOKUP(N234,Factors!$F$30:$H$39,3,FALSE)),"")</f>
        <v/>
      </c>
      <c r="R234" s="21" t="str">
        <f t="shared" si="7"/>
        <v/>
      </c>
    </row>
    <row r="235" spans="1:18">
      <c r="A235" s="14"/>
      <c r="B235" s="16"/>
      <c r="C235" s="14"/>
      <c r="D235" s="14"/>
      <c r="E235" s="14"/>
      <c r="F235" s="17"/>
      <c r="G235" s="14"/>
      <c r="H235" s="18" t="str">
        <f>IFERROR(VLOOKUP(C235,Factors!$A$30:$D$49,4,FALSE),"")</f>
        <v/>
      </c>
      <c r="I235" s="18" t="str">
        <f t="shared" si="6"/>
        <v/>
      </c>
      <c r="J235" s="19"/>
      <c r="K235" s="19"/>
      <c r="L235" s="19"/>
      <c r="M235" s="19"/>
      <c r="N235" s="14"/>
      <c r="O235" s="20" t="str">
        <f>IF(OR(J235="",K235=""),"",2*6371*ASIN(MIN(1,SQRT(SIN(RADIANS((IF(L235="",Setup!$B$9,L235)-J235)/2))^2+COS(RADIANS(J235))*COS(RADIANS(IF(L235="",Setup!$B$9,L235)))*SIN(RADIANS((IF(M235="",Setup!$B$10,M235)-K235)/2))^2))))</f>
        <v/>
      </c>
      <c r="P235" s="17"/>
      <c r="Q235" s="21" t="str">
        <f>IFERROR(IF(OR(O235="",P235=""),"",O235*IF(P235="",1,P235)*VLOOKUP(N235,Factors!$F$30:$H$39,3,FALSE)),"")</f>
        <v/>
      </c>
      <c r="R235" s="21" t="str">
        <f t="shared" si="7"/>
        <v/>
      </c>
    </row>
    <row r="236" spans="1:18">
      <c r="A236" s="14"/>
      <c r="B236" s="16"/>
      <c r="C236" s="14"/>
      <c r="D236" s="14"/>
      <c r="E236" s="14"/>
      <c r="F236" s="17"/>
      <c r="G236" s="14"/>
      <c r="H236" s="18" t="str">
        <f>IFERROR(VLOOKUP(C236,Factors!$A$30:$D$49,4,FALSE),"")</f>
        <v/>
      </c>
      <c r="I236" s="18" t="str">
        <f t="shared" si="6"/>
        <v/>
      </c>
      <c r="J236" s="19"/>
      <c r="K236" s="19"/>
      <c r="L236" s="19"/>
      <c r="M236" s="19"/>
      <c r="N236" s="14"/>
      <c r="O236" s="20" t="str">
        <f>IF(OR(J236="",K236=""),"",2*6371*ASIN(MIN(1,SQRT(SIN(RADIANS((IF(L236="",Setup!$B$9,L236)-J236)/2))^2+COS(RADIANS(J236))*COS(RADIANS(IF(L236="",Setup!$B$9,L236)))*SIN(RADIANS((IF(M236="",Setup!$B$10,M236)-K236)/2))^2))))</f>
        <v/>
      </c>
      <c r="P236" s="17"/>
      <c r="Q236" s="21" t="str">
        <f>IFERROR(IF(OR(O236="",P236=""),"",O236*IF(P236="",1,P236)*VLOOKUP(N236,Factors!$F$30:$H$39,3,FALSE)),"")</f>
        <v/>
      </c>
      <c r="R236" s="21" t="str">
        <f t="shared" si="7"/>
        <v/>
      </c>
    </row>
    <row r="237" spans="1:18">
      <c r="A237" s="14"/>
      <c r="B237" s="16"/>
      <c r="C237" s="14"/>
      <c r="D237" s="14"/>
      <c r="E237" s="14"/>
      <c r="F237" s="17"/>
      <c r="G237" s="14"/>
      <c r="H237" s="18" t="str">
        <f>IFERROR(VLOOKUP(C237,Factors!$A$30:$D$49,4,FALSE),"")</f>
        <v/>
      </c>
      <c r="I237" s="18" t="str">
        <f t="shared" si="6"/>
        <v/>
      </c>
      <c r="J237" s="19"/>
      <c r="K237" s="19"/>
      <c r="L237" s="19"/>
      <c r="M237" s="19"/>
      <c r="N237" s="14"/>
      <c r="O237" s="20" t="str">
        <f>IF(OR(J237="",K237=""),"",2*6371*ASIN(MIN(1,SQRT(SIN(RADIANS((IF(L237="",Setup!$B$9,L237)-J237)/2))^2+COS(RADIANS(J237))*COS(RADIANS(IF(L237="",Setup!$B$9,L237)))*SIN(RADIANS((IF(M237="",Setup!$B$10,M237)-K237)/2))^2))))</f>
        <v/>
      </c>
      <c r="P237" s="17"/>
      <c r="Q237" s="21" t="str">
        <f>IFERROR(IF(OR(O237="",P237=""),"",O237*IF(P237="",1,P237)*VLOOKUP(N237,Factors!$F$30:$H$39,3,FALSE)),"")</f>
        <v/>
      </c>
      <c r="R237" s="21" t="str">
        <f t="shared" si="7"/>
        <v/>
      </c>
    </row>
    <row r="238" spans="1:18">
      <c r="A238" s="14"/>
      <c r="B238" s="16"/>
      <c r="C238" s="14"/>
      <c r="D238" s="14"/>
      <c r="E238" s="14"/>
      <c r="F238" s="17"/>
      <c r="G238" s="14"/>
      <c r="H238" s="18" t="str">
        <f>IFERROR(VLOOKUP(C238,Factors!$A$30:$D$49,4,FALSE),"")</f>
        <v/>
      </c>
      <c r="I238" s="18" t="str">
        <f t="shared" si="6"/>
        <v/>
      </c>
      <c r="J238" s="19"/>
      <c r="K238" s="19"/>
      <c r="L238" s="19"/>
      <c r="M238" s="19"/>
      <c r="N238" s="14"/>
      <c r="O238" s="20" t="str">
        <f>IF(OR(J238="",K238=""),"",2*6371*ASIN(MIN(1,SQRT(SIN(RADIANS((IF(L238="",Setup!$B$9,L238)-J238)/2))^2+COS(RADIANS(J238))*COS(RADIANS(IF(L238="",Setup!$B$9,L238)))*SIN(RADIANS((IF(M238="",Setup!$B$10,M238)-K238)/2))^2))))</f>
        <v/>
      </c>
      <c r="P238" s="17"/>
      <c r="Q238" s="21" t="str">
        <f>IFERROR(IF(OR(O238="",P238=""),"",O238*IF(P238="",1,P238)*VLOOKUP(N238,Factors!$F$30:$H$39,3,FALSE)),"")</f>
        <v/>
      </c>
      <c r="R238" s="21" t="str">
        <f t="shared" si="7"/>
        <v/>
      </c>
    </row>
    <row r="239" spans="1:18">
      <c r="A239" s="14"/>
      <c r="B239" s="16"/>
      <c r="C239" s="14"/>
      <c r="D239" s="14"/>
      <c r="E239" s="14"/>
      <c r="F239" s="17"/>
      <c r="G239" s="14"/>
      <c r="H239" s="18" t="str">
        <f>IFERROR(VLOOKUP(C239,Factors!$A$30:$D$49,4,FALSE),"")</f>
        <v/>
      </c>
      <c r="I239" s="18" t="str">
        <f t="shared" si="6"/>
        <v/>
      </c>
      <c r="J239" s="19"/>
      <c r="K239" s="19"/>
      <c r="L239" s="19"/>
      <c r="M239" s="19"/>
      <c r="N239" s="14"/>
      <c r="O239" s="20" t="str">
        <f>IF(OR(J239="",K239=""),"",2*6371*ASIN(MIN(1,SQRT(SIN(RADIANS((IF(L239="",Setup!$B$9,L239)-J239)/2))^2+COS(RADIANS(J239))*COS(RADIANS(IF(L239="",Setup!$B$9,L239)))*SIN(RADIANS((IF(M239="",Setup!$B$10,M239)-K239)/2))^2))))</f>
        <v/>
      </c>
      <c r="P239" s="17"/>
      <c r="Q239" s="21" t="str">
        <f>IFERROR(IF(OR(O239="",P239=""),"",O239*IF(P239="",1,P239)*VLOOKUP(N239,Factors!$F$30:$H$39,3,FALSE)),"")</f>
        <v/>
      </c>
      <c r="R239" s="21" t="str">
        <f t="shared" si="7"/>
        <v/>
      </c>
    </row>
    <row r="240" spans="1:18">
      <c r="A240" s="14"/>
      <c r="B240" s="16"/>
      <c r="C240" s="14"/>
      <c r="D240" s="14"/>
      <c r="E240" s="14"/>
      <c r="F240" s="17"/>
      <c r="G240" s="14"/>
      <c r="H240" s="18" t="str">
        <f>IFERROR(VLOOKUP(C240,Factors!$A$30:$D$49,4,FALSE),"")</f>
        <v/>
      </c>
      <c r="I240" s="18" t="str">
        <f t="shared" si="6"/>
        <v/>
      </c>
      <c r="J240" s="19"/>
      <c r="K240" s="19"/>
      <c r="L240" s="19"/>
      <c r="M240" s="19"/>
      <c r="N240" s="14"/>
      <c r="O240" s="20" t="str">
        <f>IF(OR(J240="",K240=""),"",2*6371*ASIN(MIN(1,SQRT(SIN(RADIANS((IF(L240="",Setup!$B$9,L240)-J240)/2))^2+COS(RADIANS(J240))*COS(RADIANS(IF(L240="",Setup!$B$9,L240)))*SIN(RADIANS((IF(M240="",Setup!$B$10,M240)-K240)/2))^2))))</f>
        <v/>
      </c>
      <c r="P240" s="17"/>
      <c r="Q240" s="21" t="str">
        <f>IFERROR(IF(OR(O240="",P240=""),"",O240*IF(P240="",1,P240)*VLOOKUP(N240,Factors!$F$30:$H$39,3,FALSE)),"")</f>
        <v/>
      </c>
      <c r="R240" s="21" t="str">
        <f t="shared" si="7"/>
        <v/>
      </c>
    </row>
    <row r="241" spans="1:18">
      <c r="A241" s="14"/>
      <c r="B241" s="16"/>
      <c r="C241" s="14"/>
      <c r="D241" s="14"/>
      <c r="E241" s="14"/>
      <c r="F241" s="17"/>
      <c r="G241" s="14"/>
      <c r="H241" s="18" t="str">
        <f>IFERROR(VLOOKUP(C241,Factors!$A$30:$D$49,4,FALSE),"")</f>
        <v/>
      </c>
      <c r="I241" s="18" t="str">
        <f t="shared" si="6"/>
        <v/>
      </c>
      <c r="J241" s="19"/>
      <c r="K241" s="19"/>
      <c r="L241" s="19"/>
      <c r="M241" s="19"/>
      <c r="N241" s="14"/>
      <c r="O241" s="20" t="str">
        <f>IF(OR(J241="",K241=""),"",2*6371*ASIN(MIN(1,SQRT(SIN(RADIANS((IF(L241="",Setup!$B$9,L241)-J241)/2))^2+COS(RADIANS(J241))*COS(RADIANS(IF(L241="",Setup!$B$9,L241)))*SIN(RADIANS((IF(M241="",Setup!$B$10,M241)-K241)/2))^2))))</f>
        <v/>
      </c>
      <c r="P241" s="17"/>
      <c r="Q241" s="21" t="str">
        <f>IFERROR(IF(OR(O241="",P241=""),"",O241*IF(P241="",1,P241)*VLOOKUP(N241,Factors!$F$30:$H$39,3,FALSE)),"")</f>
        <v/>
      </c>
      <c r="R241" s="21" t="str">
        <f t="shared" si="7"/>
        <v/>
      </c>
    </row>
    <row r="242" spans="1:18">
      <c r="A242" s="14"/>
      <c r="B242" s="16"/>
      <c r="C242" s="14"/>
      <c r="D242" s="14"/>
      <c r="E242" s="14"/>
      <c r="F242" s="17"/>
      <c r="G242" s="14"/>
      <c r="H242" s="18" t="str">
        <f>IFERROR(VLOOKUP(C242,Factors!$A$30:$D$49,4,FALSE),"")</f>
        <v/>
      </c>
      <c r="I242" s="18" t="str">
        <f t="shared" si="6"/>
        <v/>
      </c>
      <c r="J242" s="19"/>
      <c r="K242" s="19"/>
      <c r="L242" s="19"/>
      <c r="M242" s="19"/>
      <c r="N242" s="14"/>
      <c r="O242" s="20" t="str">
        <f>IF(OR(J242="",K242=""),"",2*6371*ASIN(MIN(1,SQRT(SIN(RADIANS((IF(L242="",Setup!$B$9,L242)-J242)/2))^2+COS(RADIANS(J242))*COS(RADIANS(IF(L242="",Setup!$B$9,L242)))*SIN(RADIANS((IF(M242="",Setup!$B$10,M242)-K242)/2))^2))))</f>
        <v/>
      </c>
      <c r="P242" s="17"/>
      <c r="Q242" s="21" t="str">
        <f>IFERROR(IF(OR(O242="",P242=""),"",O242*IF(P242="",1,P242)*VLOOKUP(N242,Factors!$F$30:$H$39,3,FALSE)),"")</f>
        <v/>
      </c>
      <c r="R242" s="21" t="str">
        <f t="shared" si="7"/>
        <v/>
      </c>
    </row>
    <row r="243" spans="1:18">
      <c r="A243" s="14"/>
      <c r="B243" s="16"/>
      <c r="C243" s="14"/>
      <c r="D243" s="14"/>
      <c r="E243" s="14"/>
      <c r="F243" s="17"/>
      <c r="G243" s="14"/>
      <c r="H243" s="18" t="str">
        <f>IFERROR(VLOOKUP(C243,Factors!$A$30:$D$49,4,FALSE),"")</f>
        <v/>
      </c>
      <c r="I243" s="18" t="str">
        <f t="shared" si="6"/>
        <v/>
      </c>
      <c r="J243" s="19"/>
      <c r="K243" s="19"/>
      <c r="L243" s="19"/>
      <c r="M243" s="19"/>
      <c r="N243" s="14"/>
      <c r="O243" s="20" t="str">
        <f>IF(OR(J243="",K243=""),"",2*6371*ASIN(MIN(1,SQRT(SIN(RADIANS((IF(L243="",Setup!$B$9,L243)-J243)/2))^2+COS(RADIANS(J243))*COS(RADIANS(IF(L243="",Setup!$B$9,L243)))*SIN(RADIANS((IF(M243="",Setup!$B$10,M243)-K243)/2))^2))))</f>
        <v/>
      </c>
      <c r="P243" s="17"/>
      <c r="Q243" s="21" t="str">
        <f>IFERROR(IF(OR(O243="",P243=""),"",O243*IF(P243="",1,P243)*VLOOKUP(N243,Factors!$F$30:$H$39,3,FALSE)),"")</f>
        <v/>
      </c>
      <c r="R243" s="21" t="str">
        <f t="shared" si="7"/>
        <v/>
      </c>
    </row>
    <row r="244" spans="1:18">
      <c r="A244" s="14"/>
      <c r="B244" s="16"/>
      <c r="C244" s="14"/>
      <c r="D244" s="14"/>
      <c r="E244" s="14"/>
      <c r="F244" s="17"/>
      <c r="G244" s="14"/>
      <c r="H244" s="18" t="str">
        <f>IFERROR(VLOOKUP(C244,Factors!$A$30:$D$49,4,FALSE),"")</f>
        <v/>
      </c>
      <c r="I244" s="18" t="str">
        <f t="shared" si="6"/>
        <v/>
      </c>
      <c r="J244" s="19"/>
      <c r="K244" s="19"/>
      <c r="L244" s="19"/>
      <c r="M244" s="19"/>
      <c r="N244" s="14"/>
      <c r="O244" s="20" t="str">
        <f>IF(OR(J244="",K244=""),"",2*6371*ASIN(MIN(1,SQRT(SIN(RADIANS((IF(L244="",Setup!$B$9,L244)-J244)/2))^2+COS(RADIANS(J244))*COS(RADIANS(IF(L244="",Setup!$B$9,L244)))*SIN(RADIANS((IF(M244="",Setup!$B$10,M244)-K244)/2))^2))))</f>
        <v/>
      </c>
      <c r="P244" s="17"/>
      <c r="Q244" s="21" t="str">
        <f>IFERROR(IF(OR(O244="",P244=""),"",O244*IF(P244="",1,P244)*VLOOKUP(N244,Factors!$F$30:$H$39,3,FALSE)),"")</f>
        <v/>
      </c>
      <c r="R244" s="21" t="str">
        <f t="shared" si="7"/>
        <v/>
      </c>
    </row>
    <row r="245" spans="1:18">
      <c r="A245" s="14"/>
      <c r="B245" s="16"/>
      <c r="C245" s="14"/>
      <c r="D245" s="14"/>
      <c r="E245" s="14"/>
      <c r="F245" s="17"/>
      <c r="G245" s="14"/>
      <c r="H245" s="18" t="str">
        <f>IFERROR(VLOOKUP(C245,Factors!$A$30:$D$49,4,FALSE),"")</f>
        <v/>
      </c>
      <c r="I245" s="18" t="str">
        <f t="shared" si="6"/>
        <v/>
      </c>
      <c r="J245" s="19"/>
      <c r="K245" s="19"/>
      <c r="L245" s="19"/>
      <c r="M245" s="19"/>
      <c r="N245" s="14"/>
      <c r="O245" s="20" t="str">
        <f>IF(OR(J245="",K245=""),"",2*6371*ASIN(MIN(1,SQRT(SIN(RADIANS((IF(L245="",Setup!$B$9,L245)-J245)/2))^2+COS(RADIANS(J245))*COS(RADIANS(IF(L245="",Setup!$B$9,L245)))*SIN(RADIANS((IF(M245="",Setup!$B$10,M245)-K245)/2))^2))))</f>
        <v/>
      </c>
      <c r="P245" s="17"/>
      <c r="Q245" s="21" t="str">
        <f>IFERROR(IF(OR(O245="",P245=""),"",O245*IF(P245="",1,P245)*VLOOKUP(N245,Factors!$F$30:$H$39,3,FALSE)),"")</f>
        <v/>
      </c>
      <c r="R245" s="21" t="str">
        <f t="shared" si="7"/>
        <v/>
      </c>
    </row>
    <row r="246" spans="1:18">
      <c r="A246" s="14"/>
      <c r="B246" s="16"/>
      <c r="C246" s="14"/>
      <c r="D246" s="14"/>
      <c r="E246" s="14"/>
      <c r="F246" s="17"/>
      <c r="G246" s="14"/>
      <c r="H246" s="18" t="str">
        <f>IFERROR(VLOOKUP(C246,Factors!$A$30:$D$49,4,FALSE),"")</f>
        <v/>
      </c>
      <c r="I246" s="18" t="str">
        <f t="shared" si="6"/>
        <v/>
      </c>
      <c r="J246" s="19"/>
      <c r="K246" s="19"/>
      <c r="L246" s="19"/>
      <c r="M246" s="19"/>
      <c r="N246" s="14"/>
      <c r="O246" s="20" t="str">
        <f>IF(OR(J246="",K246=""),"",2*6371*ASIN(MIN(1,SQRT(SIN(RADIANS((IF(L246="",Setup!$B$9,L246)-J246)/2))^2+COS(RADIANS(J246))*COS(RADIANS(IF(L246="",Setup!$B$9,L246)))*SIN(RADIANS((IF(M246="",Setup!$B$10,M246)-K246)/2))^2))))</f>
        <v/>
      </c>
      <c r="P246" s="17"/>
      <c r="Q246" s="21" t="str">
        <f>IFERROR(IF(OR(O246="",P246=""),"",O246*IF(P246="",1,P246)*VLOOKUP(N246,Factors!$F$30:$H$39,3,FALSE)),"")</f>
        <v/>
      </c>
      <c r="R246" s="21" t="str">
        <f t="shared" si="7"/>
        <v/>
      </c>
    </row>
    <row r="247" spans="1:18">
      <c r="A247" s="14"/>
      <c r="B247" s="16"/>
      <c r="C247" s="14"/>
      <c r="D247" s="14"/>
      <c r="E247" s="14"/>
      <c r="F247" s="17"/>
      <c r="G247" s="14"/>
      <c r="H247" s="18" t="str">
        <f>IFERROR(VLOOKUP(C247,Factors!$A$30:$D$49,4,FALSE),"")</f>
        <v/>
      </c>
      <c r="I247" s="18" t="str">
        <f t="shared" si="6"/>
        <v/>
      </c>
      <c r="J247" s="19"/>
      <c r="K247" s="19"/>
      <c r="L247" s="19"/>
      <c r="M247" s="19"/>
      <c r="N247" s="14"/>
      <c r="O247" s="20" t="str">
        <f>IF(OR(J247="",K247=""),"",2*6371*ASIN(MIN(1,SQRT(SIN(RADIANS((IF(L247="",Setup!$B$9,L247)-J247)/2))^2+COS(RADIANS(J247))*COS(RADIANS(IF(L247="",Setup!$B$9,L247)))*SIN(RADIANS((IF(M247="",Setup!$B$10,M247)-K247)/2))^2))))</f>
        <v/>
      </c>
      <c r="P247" s="17"/>
      <c r="Q247" s="21" t="str">
        <f>IFERROR(IF(OR(O247="",P247=""),"",O247*IF(P247="",1,P247)*VLOOKUP(N247,Factors!$F$30:$H$39,3,FALSE)),"")</f>
        <v/>
      </c>
      <c r="R247" s="21" t="str">
        <f t="shared" si="7"/>
        <v/>
      </c>
    </row>
    <row r="248" spans="1:18">
      <c r="A248" s="14"/>
      <c r="B248" s="16"/>
      <c r="C248" s="14"/>
      <c r="D248" s="14"/>
      <c r="E248" s="14"/>
      <c r="F248" s="17"/>
      <c r="G248" s="14"/>
      <c r="H248" s="18" t="str">
        <f>IFERROR(VLOOKUP(C248,Factors!$A$30:$D$49,4,FALSE),"")</f>
        <v/>
      </c>
      <c r="I248" s="18" t="str">
        <f t="shared" si="6"/>
        <v/>
      </c>
      <c r="J248" s="19"/>
      <c r="K248" s="19"/>
      <c r="L248" s="19"/>
      <c r="M248" s="19"/>
      <c r="N248" s="14"/>
      <c r="O248" s="20" t="str">
        <f>IF(OR(J248="",K248=""),"",2*6371*ASIN(MIN(1,SQRT(SIN(RADIANS((IF(L248="",Setup!$B$9,L248)-J248)/2))^2+COS(RADIANS(J248))*COS(RADIANS(IF(L248="",Setup!$B$9,L248)))*SIN(RADIANS((IF(M248="",Setup!$B$10,M248)-K248)/2))^2))))</f>
        <v/>
      </c>
      <c r="P248" s="17"/>
      <c r="Q248" s="21" t="str">
        <f>IFERROR(IF(OR(O248="",P248=""),"",O248*IF(P248="",1,P248)*VLOOKUP(N248,Factors!$F$30:$H$39,3,FALSE)),"")</f>
        <v/>
      </c>
      <c r="R248" s="21" t="str">
        <f t="shared" si="7"/>
        <v/>
      </c>
    </row>
    <row r="249" spans="1:18">
      <c r="A249" s="14"/>
      <c r="B249" s="16"/>
      <c r="C249" s="14"/>
      <c r="D249" s="14"/>
      <c r="E249" s="14"/>
      <c r="F249" s="17"/>
      <c r="G249" s="14"/>
      <c r="H249" s="18" t="str">
        <f>IFERROR(VLOOKUP(C249,Factors!$A$30:$D$49,4,FALSE),"")</f>
        <v/>
      </c>
      <c r="I249" s="18" t="str">
        <f t="shared" si="6"/>
        <v/>
      </c>
      <c r="J249" s="19"/>
      <c r="K249" s="19"/>
      <c r="L249" s="19"/>
      <c r="M249" s="19"/>
      <c r="N249" s="14"/>
      <c r="O249" s="20" t="str">
        <f>IF(OR(J249="",K249=""),"",2*6371*ASIN(MIN(1,SQRT(SIN(RADIANS((IF(L249="",Setup!$B$9,L249)-J249)/2))^2+COS(RADIANS(J249))*COS(RADIANS(IF(L249="",Setup!$B$9,L249)))*SIN(RADIANS((IF(M249="",Setup!$B$10,M249)-K249)/2))^2))))</f>
        <v/>
      </c>
      <c r="P249" s="17"/>
      <c r="Q249" s="21" t="str">
        <f>IFERROR(IF(OR(O249="",P249=""),"",O249*IF(P249="",1,P249)*VLOOKUP(N249,Factors!$F$30:$H$39,3,FALSE)),"")</f>
        <v/>
      </c>
      <c r="R249" s="21" t="str">
        <f t="shared" si="7"/>
        <v/>
      </c>
    </row>
    <row r="250" spans="1:18">
      <c r="A250" s="14"/>
      <c r="B250" s="16"/>
      <c r="C250" s="14"/>
      <c r="D250" s="14"/>
      <c r="E250" s="14"/>
      <c r="F250" s="17"/>
      <c r="G250" s="14"/>
      <c r="H250" s="18" t="str">
        <f>IFERROR(VLOOKUP(C250,Factors!$A$30:$D$49,4,FALSE),"")</f>
        <v/>
      </c>
      <c r="I250" s="18" t="str">
        <f t="shared" si="6"/>
        <v/>
      </c>
      <c r="J250" s="19"/>
      <c r="K250" s="19"/>
      <c r="L250" s="19"/>
      <c r="M250" s="19"/>
      <c r="N250" s="14"/>
      <c r="O250" s="20" t="str">
        <f>IF(OR(J250="",K250=""),"",2*6371*ASIN(MIN(1,SQRT(SIN(RADIANS((IF(L250="",Setup!$B$9,L250)-J250)/2))^2+COS(RADIANS(J250))*COS(RADIANS(IF(L250="",Setup!$B$9,L250)))*SIN(RADIANS((IF(M250="",Setup!$B$10,M250)-K250)/2))^2))))</f>
        <v/>
      </c>
      <c r="P250" s="17"/>
      <c r="Q250" s="21" t="str">
        <f>IFERROR(IF(OR(O250="",P250=""),"",O250*IF(P250="",1,P250)*VLOOKUP(N250,Factors!$F$30:$H$39,3,FALSE)),"")</f>
        <v/>
      </c>
      <c r="R250" s="21" t="str">
        <f t="shared" si="7"/>
        <v/>
      </c>
    </row>
    <row r="251" spans="1:18">
      <c r="A251" s="14"/>
      <c r="B251" s="16"/>
      <c r="C251" s="14"/>
      <c r="D251" s="14"/>
      <c r="E251" s="14"/>
      <c r="F251" s="17"/>
      <c r="G251" s="14"/>
      <c r="H251" s="18" t="str">
        <f>IFERROR(VLOOKUP(C251,Factors!$A$30:$D$49,4,FALSE),"")</f>
        <v/>
      </c>
      <c r="I251" s="18" t="str">
        <f t="shared" si="6"/>
        <v/>
      </c>
      <c r="J251" s="19"/>
      <c r="K251" s="19"/>
      <c r="L251" s="19"/>
      <c r="M251" s="19"/>
      <c r="N251" s="14"/>
      <c r="O251" s="20" t="str">
        <f>IF(OR(J251="",K251=""),"",2*6371*ASIN(MIN(1,SQRT(SIN(RADIANS((IF(L251="",Setup!$B$9,L251)-J251)/2))^2+COS(RADIANS(J251))*COS(RADIANS(IF(L251="",Setup!$B$9,L251)))*SIN(RADIANS((IF(M251="",Setup!$B$10,M251)-K251)/2))^2))))</f>
        <v/>
      </c>
      <c r="P251" s="17"/>
      <c r="Q251" s="21" t="str">
        <f>IFERROR(IF(OR(O251="",P251=""),"",O251*IF(P251="",1,P251)*VLOOKUP(N251,Factors!$F$30:$H$39,3,FALSE)),"")</f>
        <v/>
      </c>
      <c r="R251" s="21" t="str">
        <f t="shared" si="7"/>
        <v/>
      </c>
    </row>
    <row r="252" spans="1:18">
      <c r="A252" s="14"/>
      <c r="B252" s="16"/>
      <c r="C252" s="14"/>
      <c r="D252" s="14"/>
      <c r="E252" s="14"/>
      <c r="F252" s="17"/>
      <c r="G252" s="14"/>
      <c r="H252" s="18" t="str">
        <f>IFERROR(VLOOKUP(C252,Factors!$A$30:$D$49,4,FALSE),"")</f>
        <v/>
      </c>
      <c r="I252" s="18" t="str">
        <f t="shared" si="6"/>
        <v/>
      </c>
      <c r="J252" s="19"/>
      <c r="K252" s="19"/>
      <c r="L252" s="19"/>
      <c r="M252" s="19"/>
      <c r="N252" s="14"/>
      <c r="O252" s="20" t="str">
        <f>IF(OR(J252="",K252=""),"",2*6371*ASIN(MIN(1,SQRT(SIN(RADIANS((IF(L252="",Setup!$B$9,L252)-J252)/2))^2+COS(RADIANS(J252))*COS(RADIANS(IF(L252="",Setup!$B$9,L252)))*SIN(RADIANS((IF(M252="",Setup!$B$10,M252)-K252)/2))^2))))</f>
        <v/>
      </c>
      <c r="P252" s="17"/>
      <c r="Q252" s="21" t="str">
        <f>IFERROR(IF(OR(O252="",P252=""),"",O252*IF(P252="",1,P252)*VLOOKUP(N252,Factors!$F$30:$H$39,3,FALSE)),"")</f>
        <v/>
      </c>
      <c r="R252" s="21" t="str">
        <f t="shared" si="7"/>
        <v/>
      </c>
    </row>
    <row r="253" spans="1:18">
      <c r="A253" s="14"/>
      <c r="B253" s="16"/>
      <c r="C253" s="14"/>
      <c r="D253" s="14"/>
      <c r="E253" s="14"/>
      <c r="F253" s="17"/>
      <c r="G253" s="14"/>
      <c r="H253" s="18" t="str">
        <f>IFERROR(VLOOKUP(C253,Factors!$A$30:$D$49,4,FALSE),"")</f>
        <v/>
      </c>
      <c r="I253" s="18" t="str">
        <f t="shared" si="6"/>
        <v/>
      </c>
      <c r="J253" s="19"/>
      <c r="K253" s="19"/>
      <c r="L253" s="19"/>
      <c r="M253" s="19"/>
      <c r="N253" s="14"/>
      <c r="O253" s="20" t="str">
        <f>IF(OR(J253="",K253=""),"",2*6371*ASIN(MIN(1,SQRT(SIN(RADIANS((IF(L253="",Setup!$B$9,L253)-J253)/2))^2+COS(RADIANS(J253))*COS(RADIANS(IF(L253="",Setup!$B$9,L253)))*SIN(RADIANS((IF(M253="",Setup!$B$10,M253)-K253)/2))^2))))</f>
        <v/>
      </c>
      <c r="P253" s="17"/>
      <c r="Q253" s="21" t="str">
        <f>IFERROR(IF(OR(O253="",P253=""),"",O253*IF(P253="",1,P253)*VLOOKUP(N253,Factors!$F$30:$H$39,3,FALSE)),"")</f>
        <v/>
      </c>
      <c r="R253" s="21" t="str">
        <f t="shared" si="7"/>
        <v/>
      </c>
    </row>
    <row r="254" spans="1:18">
      <c r="A254" s="14"/>
      <c r="B254" s="16"/>
      <c r="C254" s="14"/>
      <c r="D254" s="14"/>
      <c r="E254" s="14"/>
      <c r="F254" s="17"/>
      <c r="G254" s="14"/>
      <c r="H254" s="18" t="str">
        <f>IFERROR(VLOOKUP(C254,Factors!$A$30:$D$49,4,FALSE),"")</f>
        <v/>
      </c>
      <c r="I254" s="18" t="str">
        <f t="shared" si="6"/>
        <v/>
      </c>
      <c r="J254" s="19"/>
      <c r="K254" s="19"/>
      <c r="L254" s="19"/>
      <c r="M254" s="19"/>
      <c r="N254" s="14"/>
      <c r="O254" s="20" t="str">
        <f>IF(OR(J254="",K254=""),"",2*6371*ASIN(MIN(1,SQRT(SIN(RADIANS((IF(L254="",Setup!$B$9,L254)-J254)/2))^2+COS(RADIANS(J254))*COS(RADIANS(IF(L254="",Setup!$B$9,L254)))*SIN(RADIANS((IF(M254="",Setup!$B$10,M254)-K254)/2))^2))))</f>
        <v/>
      </c>
      <c r="P254" s="17"/>
      <c r="Q254" s="21" t="str">
        <f>IFERROR(IF(OR(O254="",P254=""),"",O254*IF(P254="",1,P254)*VLOOKUP(N254,Factors!$F$30:$H$39,3,FALSE)),"")</f>
        <v/>
      </c>
      <c r="R254" s="21" t="str">
        <f t="shared" si="7"/>
        <v/>
      </c>
    </row>
    <row r="255" spans="1:18">
      <c r="A255" s="14"/>
      <c r="B255" s="16"/>
      <c r="C255" s="14"/>
      <c r="D255" s="14"/>
      <c r="E255" s="14"/>
      <c r="F255" s="17"/>
      <c r="G255" s="14"/>
      <c r="H255" s="18" t="str">
        <f>IFERROR(VLOOKUP(C255,Factors!$A$30:$D$49,4,FALSE),"")</f>
        <v/>
      </c>
      <c r="I255" s="18" t="str">
        <f t="shared" si="6"/>
        <v/>
      </c>
      <c r="J255" s="19"/>
      <c r="K255" s="19"/>
      <c r="L255" s="19"/>
      <c r="M255" s="19"/>
      <c r="N255" s="14"/>
      <c r="O255" s="20" t="str">
        <f>IF(OR(J255="",K255=""),"",2*6371*ASIN(MIN(1,SQRT(SIN(RADIANS((IF(L255="",Setup!$B$9,L255)-J255)/2))^2+COS(RADIANS(J255))*COS(RADIANS(IF(L255="",Setup!$B$9,L255)))*SIN(RADIANS((IF(M255="",Setup!$B$10,M255)-K255)/2))^2))))</f>
        <v/>
      </c>
      <c r="P255" s="17"/>
      <c r="Q255" s="21" t="str">
        <f>IFERROR(IF(OR(O255="",P255=""),"",O255*IF(P255="",1,P255)*VLOOKUP(N255,Factors!$F$30:$H$39,3,FALSE)),"")</f>
        <v/>
      </c>
      <c r="R255" s="21" t="str">
        <f t="shared" si="7"/>
        <v/>
      </c>
    </row>
    <row r="256" spans="1:18">
      <c r="A256" s="14"/>
      <c r="B256" s="16"/>
      <c r="C256" s="14"/>
      <c r="D256" s="14"/>
      <c r="E256" s="14"/>
      <c r="F256" s="17"/>
      <c r="G256" s="14"/>
      <c r="H256" s="18" t="str">
        <f>IFERROR(VLOOKUP(C256,Factors!$A$30:$D$49,4,FALSE),"")</f>
        <v/>
      </c>
      <c r="I256" s="18" t="str">
        <f t="shared" si="6"/>
        <v/>
      </c>
      <c r="J256" s="19"/>
      <c r="K256" s="19"/>
      <c r="L256" s="19"/>
      <c r="M256" s="19"/>
      <c r="N256" s="14"/>
      <c r="O256" s="20" t="str">
        <f>IF(OR(J256="",K256=""),"",2*6371*ASIN(MIN(1,SQRT(SIN(RADIANS((IF(L256="",Setup!$B$9,L256)-J256)/2))^2+COS(RADIANS(J256))*COS(RADIANS(IF(L256="",Setup!$B$9,L256)))*SIN(RADIANS((IF(M256="",Setup!$B$10,M256)-K256)/2))^2))))</f>
        <v/>
      </c>
      <c r="P256" s="17"/>
      <c r="Q256" s="21" t="str">
        <f>IFERROR(IF(OR(O256="",P256=""),"",O256*IF(P256="",1,P256)*VLOOKUP(N256,Factors!$F$30:$H$39,3,FALSE)),"")</f>
        <v/>
      </c>
      <c r="R256" s="21" t="str">
        <f t="shared" si="7"/>
        <v/>
      </c>
    </row>
    <row r="257" spans="1:18">
      <c r="A257" s="14"/>
      <c r="B257" s="16"/>
      <c r="C257" s="14"/>
      <c r="D257" s="14"/>
      <c r="E257" s="14"/>
      <c r="F257" s="17"/>
      <c r="G257" s="14"/>
      <c r="H257" s="18" t="str">
        <f>IFERROR(VLOOKUP(C257,Factors!$A$30:$D$49,4,FALSE),"")</f>
        <v/>
      </c>
      <c r="I257" s="18" t="str">
        <f t="shared" si="6"/>
        <v/>
      </c>
      <c r="J257" s="19"/>
      <c r="K257" s="19"/>
      <c r="L257" s="19"/>
      <c r="M257" s="19"/>
      <c r="N257" s="14"/>
      <c r="O257" s="20" t="str">
        <f>IF(OR(J257="",K257=""),"",2*6371*ASIN(MIN(1,SQRT(SIN(RADIANS((IF(L257="",Setup!$B$9,L257)-J257)/2))^2+COS(RADIANS(J257))*COS(RADIANS(IF(L257="",Setup!$B$9,L257)))*SIN(RADIANS((IF(M257="",Setup!$B$10,M257)-K257)/2))^2))))</f>
        <v/>
      </c>
      <c r="P257" s="17"/>
      <c r="Q257" s="21" t="str">
        <f>IFERROR(IF(OR(O257="",P257=""),"",O257*IF(P257="",1,P257)*VLOOKUP(N257,Factors!$F$30:$H$39,3,FALSE)),"")</f>
        <v/>
      </c>
      <c r="R257" s="21" t="str">
        <f t="shared" si="7"/>
        <v/>
      </c>
    </row>
    <row r="258" spans="1:18">
      <c r="A258" s="14"/>
      <c r="B258" s="16"/>
      <c r="C258" s="14"/>
      <c r="D258" s="14"/>
      <c r="E258" s="14"/>
      <c r="F258" s="17"/>
      <c r="G258" s="14"/>
      <c r="H258" s="18" t="str">
        <f>IFERROR(VLOOKUP(C258,Factors!$A$30:$D$49,4,FALSE),"")</f>
        <v/>
      </c>
      <c r="I258" s="18" t="str">
        <f t="shared" ref="I258:I321" si="8">IF(OR(F258="",H258=""),"",F258*H258)</f>
        <v/>
      </c>
      <c r="J258" s="19"/>
      <c r="K258" s="19"/>
      <c r="L258" s="19"/>
      <c r="M258" s="19"/>
      <c r="N258" s="14"/>
      <c r="O258" s="20" t="str">
        <f>IF(OR(J258="",K258=""),"",2*6371*ASIN(MIN(1,SQRT(SIN(RADIANS((IF(L258="",Setup!$B$9,L258)-J258)/2))^2+COS(RADIANS(J258))*COS(RADIANS(IF(L258="",Setup!$B$9,L258)))*SIN(RADIANS((IF(M258="",Setup!$B$10,M258)-K258)/2))^2))))</f>
        <v/>
      </c>
      <c r="P258" s="17"/>
      <c r="Q258" s="21" t="str">
        <f>IFERROR(IF(OR(O258="",P258=""),"",O258*IF(P258="",1,P258)*VLOOKUP(N258,Factors!$F$30:$H$39,3,FALSE)),"")</f>
        <v/>
      </c>
      <c r="R258" s="21" t="str">
        <f t="shared" ref="R258:R321" si="9">IF(AND(I258="",Q258=""),"",SUM(I258,Q258))</f>
        <v/>
      </c>
    </row>
    <row r="259" spans="1:18">
      <c r="A259" s="14"/>
      <c r="B259" s="16"/>
      <c r="C259" s="14"/>
      <c r="D259" s="14"/>
      <c r="E259" s="14"/>
      <c r="F259" s="17"/>
      <c r="G259" s="14"/>
      <c r="H259" s="18" t="str">
        <f>IFERROR(VLOOKUP(C259,Factors!$A$30:$D$49,4,FALSE),"")</f>
        <v/>
      </c>
      <c r="I259" s="18" t="str">
        <f t="shared" si="8"/>
        <v/>
      </c>
      <c r="J259" s="19"/>
      <c r="K259" s="19"/>
      <c r="L259" s="19"/>
      <c r="M259" s="19"/>
      <c r="N259" s="14"/>
      <c r="O259" s="20" t="str">
        <f>IF(OR(J259="",K259=""),"",2*6371*ASIN(MIN(1,SQRT(SIN(RADIANS((IF(L259="",Setup!$B$9,L259)-J259)/2))^2+COS(RADIANS(J259))*COS(RADIANS(IF(L259="",Setup!$B$9,L259)))*SIN(RADIANS((IF(M259="",Setup!$B$10,M259)-K259)/2))^2))))</f>
        <v/>
      </c>
      <c r="P259" s="17"/>
      <c r="Q259" s="21" t="str">
        <f>IFERROR(IF(OR(O259="",P259=""),"",O259*IF(P259="",1,P259)*VLOOKUP(N259,Factors!$F$30:$H$39,3,FALSE)),"")</f>
        <v/>
      </c>
      <c r="R259" s="21" t="str">
        <f t="shared" si="9"/>
        <v/>
      </c>
    </row>
    <row r="260" spans="1:18">
      <c r="A260" s="14"/>
      <c r="B260" s="16"/>
      <c r="C260" s="14"/>
      <c r="D260" s="14"/>
      <c r="E260" s="14"/>
      <c r="F260" s="17"/>
      <c r="G260" s="14"/>
      <c r="H260" s="18" t="str">
        <f>IFERROR(VLOOKUP(C260,Factors!$A$30:$D$49,4,FALSE),"")</f>
        <v/>
      </c>
      <c r="I260" s="18" t="str">
        <f t="shared" si="8"/>
        <v/>
      </c>
      <c r="J260" s="19"/>
      <c r="K260" s="19"/>
      <c r="L260" s="19"/>
      <c r="M260" s="19"/>
      <c r="N260" s="14"/>
      <c r="O260" s="20" t="str">
        <f>IF(OR(J260="",K260=""),"",2*6371*ASIN(MIN(1,SQRT(SIN(RADIANS((IF(L260="",Setup!$B$9,L260)-J260)/2))^2+COS(RADIANS(J260))*COS(RADIANS(IF(L260="",Setup!$B$9,L260)))*SIN(RADIANS((IF(M260="",Setup!$B$10,M260)-K260)/2))^2))))</f>
        <v/>
      </c>
      <c r="P260" s="17"/>
      <c r="Q260" s="21" t="str">
        <f>IFERROR(IF(OR(O260="",P260=""),"",O260*IF(P260="",1,P260)*VLOOKUP(N260,Factors!$F$30:$H$39,3,FALSE)),"")</f>
        <v/>
      </c>
      <c r="R260" s="21" t="str">
        <f t="shared" si="9"/>
        <v/>
      </c>
    </row>
    <row r="261" spans="1:18">
      <c r="A261" s="14"/>
      <c r="B261" s="16"/>
      <c r="C261" s="14"/>
      <c r="D261" s="14"/>
      <c r="E261" s="14"/>
      <c r="F261" s="17"/>
      <c r="G261" s="14"/>
      <c r="H261" s="18" t="str">
        <f>IFERROR(VLOOKUP(C261,Factors!$A$30:$D$49,4,FALSE),"")</f>
        <v/>
      </c>
      <c r="I261" s="18" t="str">
        <f t="shared" si="8"/>
        <v/>
      </c>
      <c r="J261" s="19"/>
      <c r="K261" s="19"/>
      <c r="L261" s="19"/>
      <c r="M261" s="19"/>
      <c r="N261" s="14"/>
      <c r="O261" s="20" t="str">
        <f>IF(OR(J261="",K261=""),"",2*6371*ASIN(MIN(1,SQRT(SIN(RADIANS((IF(L261="",Setup!$B$9,L261)-J261)/2))^2+COS(RADIANS(J261))*COS(RADIANS(IF(L261="",Setup!$B$9,L261)))*SIN(RADIANS((IF(M261="",Setup!$B$10,M261)-K261)/2))^2))))</f>
        <v/>
      </c>
      <c r="P261" s="17"/>
      <c r="Q261" s="21" t="str">
        <f>IFERROR(IF(OR(O261="",P261=""),"",O261*IF(P261="",1,P261)*VLOOKUP(N261,Factors!$F$30:$H$39,3,FALSE)),"")</f>
        <v/>
      </c>
      <c r="R261" s="21" t="str">
        <f t="shared" si="9"/>
        <v/>
      </c>
    </row>
    <row r="262" spans="1:18">
      <c r="A262" s="14"/>
      <c r="B262" s="16"/>
      <c r="C262" s="14"/>
      <c r="D262" s="14"/>
      <c r="E262" s="14"/>
      <c r="F262" s="17"/>
      <c r="G262" s="14"/>
      <c r="H262" s="18" t="str">
        <f>IFERROR(VLOOKUP(C262,Factors!$A$30:$D$49,4,FALSE),"")</f>
        <v/>
      </c>
      <c r="I262" s="18" t="str">
        <f t="shared" si="8"/>
        <v/>
      </c>
      <c r="J262" s="19"/>
      <c r="K262" s="19"/>
      <c r="L262" s="19"/>
      <c r="M262" s="19"/>
      <c r="N262" s="14"/>
      <c r="O262" s="20" t="str">
        <f>IF(OR(J262="",K262=""),"",2*6371*ASIN(MIN(1,SQRT(SIN(RADIANS((IF(L262="",Setup!$B$9,L262)-J262)/2))^2+COS(RADIANS(J262))*COS(RADIANS(IF(L262="",Setup!$B$9,L262)))*SIN(RADIANS((IF(M262="",Setup!$B$10,M262)-K262)/2))^2))))</f>
        <v/>
      </c>
      <c r="P262" s="17"/>
      <c r="Q262" s="21" t="str">
        <f>IFERROR(IF(OR(O262="",P262=""),"",O262*IF(P262="",1,P262)*VLOOKUP(N262,Factors!$F$30:$H$39,3,FALSE)),"")</f>
        <v/>
      </c>
      <c r="R262" s="21" t="str">
        <f t="shared" si="9"/>
        <v/>
      </c>
    </row>
    <row r="263" spans="1:18">
      <c r="A263" s="14"/>
      <c r="B263" s="16"/>
      <c r="C263" s="14"/>
      <c r="D263" s="14"/>
      <c r="E263" s="14"/>
      <c r="F263" s="17"/>
      <c r="G263" s="14"/>
      <c r="H263" s="18" t="str">
        <f>IFERROR(VLOOKUP(C263,Factors!$A$30:$D$49,4,FALSE),"")</f>
        <v/>
      </c>
      <c r="I263" s="18" t="str">
        <f t="shared" si="8"/>
        <v/>
      </c>
      <c r="J263" s="19"/>
      <c r="K263" s="19"/>
      <c r="L263" s="19"/>
      <c r="M263" s="19"/>
      <c r="N263" s="14"/>
      <c r="O263" s="20" t="str">
        <f>IF(OR(J263="",K263=""),"",2*6371*ASIN(MIN(1,SQRT(SIN(RADIANS((IF(L263="",Setup!$B$9,L263)-J263)/2))^2+COS(RADIANS(J263))*COS(RADIANS(IF(L263="",Setup!$B$9,L263)))*SIN(RADIANS((IF(M263="",Setup!$B$10,M263)-K263)/2))^2))))</f>
        <v/>
      </c>
      <c r="P263" s="17"/>
      <c r="Q263" s="21" t="str">
        <f>IFERROR(IF(OR(O263="",P263=""),"",O263*IF(P263="",1,P263)*VLOOKUP(N263,Factors!$F$30:$H$39,3,FALSE)),"")</f>
        <v/>
      </c>
      <c r="R263" s="21" t="str">
        <f t="shared" si="9"/>
        <v/>
      </c>
    </row>
    <row r="264" spans="1:18">
      <c r="A264" s="14"/>
      <c r="B264" s="16"/>
      <c r="C264" s="14"/>
      <c r="D264" s="14"/>
      <c r="E264" s="14"/>
      <c r="F264" s="17"/>
      <c r="G264" s="14"/>
      <c r="H264" s="18" t="str">
        <f>IFERROR(VLOOKUP(C264,Factors!$A$30:$D$49,4,FALSE),"")</f>
        <v/>
      </c>
      <c r="I264" s="18" t="str">
        <f t="shared" si="8"/>
        <v/>
      </c>
      <c r="J264" s="19"/>
      <c r="K264" s="19"/>
      <c r="L264" s="19"/>
      <c r="M264" s="19"/>
      <c r="N264" s="14"/>
      <c r="O264" s="20" t="str">
        <f>IF(OR(J264="",K264=""),"",2*6371*ASIN(MIN(1,SQRT(SIN(RADIANS((IF(L264="",Setup!$B$9,L264)-J264)/2))^2+COS(RADIANS(J264))*COS(RADIANS(IF(L264="",Setup!$B$9,L264)))*SIN(RADIANS((IF(M264="",Setup!$B$10,M264)-K264)/2))^2))))</f>
        <v/>
      </c>
      <c r="P264" s="17"/>
      <c r="Q264" s="21" t="str">
        <f>IFERROR(IF(OR(O264="",P264=""),"",O264*IF(P264="",1,P264)*VLOOKUP(N264,Factors!$F$30:$H$39,3,FALSE)),"")</f>
        <v/>
      </c>
      <c r="R264" s="21" t="str">
        <f t="shared" si="9"/>
        <v/>
      </c>
    </row>
    <row r="265" spans="1:18">
      <c r="A265" s="14"/>
      <c r="B265" s="16"/>
      <c r="C265" s="14"/>
      <c r="D265" s="14"/>
      <c r="E265" s="14"/>
      <c r="F265" s="17"/>
      <c r="G265" s="14"/>
      <c r="H265" s="18" t="str">
        <f>IFERROR(VLOOKUP(C265,Factors!$A$30:$D$49,4,FALSE),"")</f>
        <v/>
      </c>
      <c r="I265" s="18" t="str">
        <f t="shared" si="8"/>
        <v/>
      </c>
      <c r="J265" s="19"/>
      <c r="K265" s="19"/>
      <c r="L265" s="19"/>
      <c r="M265" s="19"/>
      <c r="N265" s="14"/>
      <c r="O265" s="20" t="str">
        <f>IF(OR(J265="",K265=""),"",2*6371*ASIN(MIN(1,SQRT(SIN(RADIANS((IF(L265="",Setup!$B$9,L265)-J265)/2))^2+COS(RADIANS(J265))*COS(RADIANS(IF(L265="",Setup!$B$9,L265)))*SIN(RADIANS((IF(M265="",Setup!$B$10,M265)-K265)/2))^2))))</f>
        <v/>
      </c>
      <c r="P265" s="17"/>
      <c r="Q265" s="21" t="str">
        <f>IFERROR(IF(OR(O265="",P265=""),"",O265*IF(P265="",1,P265)*VLOOKUP(N265,Factors!$F$30:$H$39,3,FALSE)),"")</f>
        <v/>
      </c>
      <c r="R265" s="21" t="str">
        <f t="shared" si="9"/>
        <v/>
      </c>
    </row>
    <row r="266" spans="1:18">
      <c r="A266" s="14"/>
      <c r="B266" s="16"/>
      <c r="C266" s="14"/>
      <c r="D266" s="14"/>
      <c r="E266" s="14"/>
      <c r="F266" s="17"/>
      <c r="G266" s="14"/>
      <c r="H266" s="18" t="str">
        <f>IFERROR(VLOOKUP(C266,Factors!$A$30:$D$49,4,FALSE),"")</f>
        <v/>
      </c>
      <c r="I266" s="18" t="str">
        <f t="shared" si="8"/>
        <v/>
      </c>
      <c r="J266" s="19"/>
      <c r="K266" s="19"/>
      <c r="L266" s="19"/>
      <c r="M266" s="19"/>
      <c r="N266" s="14"/>
      <c r="O266" s="20" t="str">
        <f>IF(OR(J266="",K266=""),"",2*6371*ASIN(MIN(1,SQRT(SIN(RADIANS((IF(L266="",Setup!$B$9,L266)-J266)/2))^2+COS(RADIANS(J266))*COS(RADIANS(IF(L266="",Setup!$B$9,L266)))*SIN(RADIANS((IF(M266="",Setup!$B$10,M266)-K266)/2))^2))))</f>
        <v/>
      </c>
      <c r="P266" s="17"/>
      <c r="Q266" s="21" t="str">
        <f>IFERROR(IF(OR(O266="",P266=""),"",O266*IF(P266="",1,P266)*VLOOKUP(N266,Factors!$F$30:$H$39,3,FALSE)),"")</f>
        <v/>
      </c>
      <c r="R266" s="21" t="str">
        <f t="shared" si="9"/>
        <v/>
      </c>
    </row>
    <row r="267" spans="1:18">
      <c r="A267" s="14"/>
      <c r="B267" s="16"/>
      <c r="C267" s="14"/>
      <c r="D267" s="14"/>
      <c r="E267" s="14"/>
      <c r="F267" s="17"/>
      <c r="G267" s="14"/>
      <c r="H267" s="18" t="str">
        <f>IFERROR(VLOOKUP(C267,Factors!$A$30:$D$49,4,FALSE),"")</f>
        <v/>
      </c>
      <c r="I267" s="18" t="str">
        <f t="shared" si="8"/>
        <v/>
      </c>
      <c r="J267" s="19"/>
      <c r="K267" s="19"/>
      <c r="L267" s="19"/>
      <c r="M267" s="19"/>
      <c r="N267" s="14"/>
      <c r="O267" s="20" t="str">
        <f>IF(OR(J267="",K267=""),"",2*6371*ASIN(MIN(1,SQRT(SIN(RADIANS((IF(L267="",Setup!$B$9,L267)-J267)/2))^2+COS(RADIANS(J267))*COS(RADIANS(IF(L267="",Setup!$B$9,L267)))*SIN(RADIANS((IF(M267="",Setup!$B$10,M267)-K267)/2))^2))))</f>
        <v/>
      </c>
      <c r="P267" s="17"/>
      <c r="Q267" s="21" t="str">
        <f>IFERROR(IF(OR(O267="",P267=""),"",O267*IF(P267="",1,P267)*VLOOKUP(N267,Factors!$F$30:$H$39,3,FALSE)),"")</f>
        <v/>
      </c>
      <c r="R267" s="21" t="str">
        <f t="shared" si="9"/>
        <v/>
      </c>
    </row>
    <row r="268" spans="1:18">
      <c r="A268" s="14"/>
      <c r="B268" s="16"/>
      <c r="C268" s="14"/>
      <c r="D268" s="14"/>
      <c r="E268" s="14"/>
      <c r="F268" s="17"/>
      <c r="G268" s="14"/>
      <c r="H268" s="18" t="str">
        <f>IFERROR(VLOOKUP(C268,Factors!$A$30:$D$49,4,FALSE),"")</f>
        <v/>
      </c>
      <c r="I268" s="18" t="str">
        <f t="shared" si="8"/>
        <v/>
      </c>
      <c r="J268" s="19"/>
      <c r="K268" s="19"/>
      <c r="L268" s="19"/>
      <c r="M268" s="19"/>
      <c r="N268" s="14"/>
      <c r="O268" s="20" t="str">
        <f>IF(OR(J268="",K268=""),"",2*6371*ASIN(MIN(1,SQRT(SIN(RADIANS((IF(L268="",Setup!$B$9,L268)-J268)/2))^2+COS(RADIANS(J268))*COS(RADIANS(IF(L268="",Setup!$B$9,L268)))*SIN(RADIANS((IF(M268="",Setup!$B$10,M268)-K268)/2))^2))))</f>
        <v/>
      </c>
      <c r="P268" s="17"/>
      <c r="Q268" s="21" t="str">
        <f>IFERROR(IF(OR(O268="",P268=""),"",O268*IF(P268="",1,P268)*VLOOKUP(N268,Factors!$F$30:$H$39,3,FALSE)),"")</f>
        <v/>
      </c>
      <c r="R268" s="21" t="str">
        <f t="shared" si="9"/>
        <v/>
      </c>
    </row>
    <row r="269" spans="1:18">
      <c r="A269" s="14"/>
      <c r="B269" s="16"/>
      <c r="C269" s="14"/>
      <c r="D269" s="14"/>
      <c r="E269" s="14"/>
      <c r="F269" s="17"/>
      <c r="G269" s="14"/>
      <c r="H269" s="18" t="str">
        <f>IFERROR(VLOOKUP(C269,Factors!$A$30:$D$49,4,FALSE),"")</f>
        <v/>
      </c>
      <c r="I269" s="18" t="str">
        <f t="shared" si="8"/>
        <v/>
      </c>
      <c r="J269" s="19"/>
      <c r="K269" s="19"/>
      <c r="L269" s="19"/>
      <c r="M269" s="19"/>
      <c r="N269" s="14"/>
      <c r="O269" s="20" t="str">
        <f>IF(OR(J269="",K269=""),"",2*6371*ASIN(MIN(1,SQRT(SIN(RADIANS((IF(L269="",Setup!$B$9,L269)-J269)/2))^2+COS(RADIANS(J269))*COS(RADIANS(IF(L269="",Setup!$B$9,L269)))*SIN(RADIANS((IF(M269="",Setup!$B$10,M269)-K269)/2))^2))))</f>
        <v/>
      </c>
      <c r="P269" s="17"/>
      <c r="Q269" s="21" t="str">
        <f>IFERROR(IF(OR(O269="",P269=""),"",O269*IF(P269="",1,P269)*VLOOKUP(N269,Factors!$F$30:$H$39,3,FALSE)),"")</f>
        <v/>
      </c>
      <c r="R269" s="21" t="str">
        <f t="shared" si="9"/>
        <v/>
      </c>
    </row>
    <row r="270" spans="1:18">
      <c r="A270" s="14"/>
      <c r="B270" s="16"/>
      <c r="C270" s="14"/>
      <c r="D270" s="14"/>
      <c r="E270" s="14"/>
      <c r="F270" s="17"/>
      <c r="G270" s="14"/>
      <c r="H270" s="18" t="str">
        <f>IFERROR(VLOOKUP(C270,Factors!$A$30:$D$49,4,FALSE),"")</f>
        <v/>
      </c>
      <c r="I270" s="18" t="str">
        <f t="shared" si="8"/>
        <v/>
      </c>
      <c r="J270" s="19"/>
      <c r="K270" s="19"/>
      <c r="L270" s="19"/>
      <c r="M270" s="19"/>
      <c r="N270" s="14"/>
      <c r="O270" s="20" t="str">
        <f>IF(OR(J270="",K270=""),"",2*6371*ASIN(MIN(1,SQRT(SIN(RADIANS((IF(L270="",Setup!$B$9,L270)-J270)/2))^2+COS(RADIANS(J270))*COS(RADIANS(IF(L270="",Setup!$B$9,L270)))*SIN(RADIANS((IF(M270="",Setup!$B$10,M270)-K270)/2))^2))))</f>
        <v/>
      </c>
      <c r="P270" s="17"/>
      <c r="Q270" s="21" t="str">
        <f>IFERROR(IF(OR(O270="",P270=""),"",O270*IF(P270="",1,P270)*VLOOKUP(N270,Factors!$F$30:$H$39,3,FALSE)),"")</f>
        <v/>
      </c>
      <c r="R270" s="21" t="str">
        <f t="shared" si="9"/>
        <v/>
      </c>
    </row>
    <row r="271" spans="1:18">
      <c r="A271" s="14"/>
      <c r="B271" s="16"/>
      <c r="C271" s="14"/>
      <c r="D271" s="14"/>
      <c r="E271" s="14"/>
      <c r="F271" s="17"/>
      <c r="G271" s="14"/>
      <c r="H271" s="18" t="str">
        <f>IFERROR(VLOOKUP(C271,Factors!$A$30:$D$49,4,FALSE),"")</f>
        <v/>
      </c>
      <c r="I271" s="18" t="str">
        <f t="shared" si="8"/>
        <v/>
      </c>
      <c r="J271" s="19"/>
      <c r="K271" s="19"/>
      <c r="L271" s="19"/>
      <c r="M271" s="19"/>
      <c r="N271" s="14"/>
      <c r="O271" s="20" t="str">
        <f>IF(OR(J271="",K271=""),"",2*6371*ASIN(MIN(1,SQRT(SIN(RADIANS((IF(L271="",Setup!$B$9,L271)-J271)/2))^2+COS(RADIANS(J271))*COS(RADIANS(IF(L271="",Setup!$B$9,L271)))*SIN(RADIANS((IF(M271="",Setup!$B$10,M271)-K271)/2))^2))))</f>
        <v/>
      </c>
      <c r="P271" s="17"/>
      <c r="Q271" s="21" t="str">
        <f>IFERROR(IF(OR(O271="",P271=""),"",O271*IF(P271="",1,P271)*VLOOKUP(N271,Factors!$F$30:$H$39,3,FALSE)),"")</f>
        <v/>
      </c>
      <c r="R271" s="21" t="str">
        <f t="shared" si="9"/>
        <v/>
      </c>
    </row>
    <row r="272" spans="1:18">
      <c r="A272" s="14"/>
      <c r="B272" s="16"/>
      <c r="C272" s="14"/>
      <c r="D272" s="14"/>
      <c r="E272" s="14"/>
      <c r="F272" s="17"/>
      <c r="G272" s="14"/>
      <c r="H272" s="18" t="str">
        <f>IFERROR(VLOOKUP(C272,Factors!$A$30:$D$49,4,FALSE),"")</f>
        <v/>
      </c>
      <c r="I272" s="18" t="str">
        <f t="shared" si="8"/>
        <v/>
      </c>
      <c r="J272" s="19"/>
      <c r="K272" s="19"/>
      <c r="L272" s="19"/>
      <c r="M272" s="19"/>
      <c r="N272" s="14"/>
      <c r="O272" s="20" t="str">
        <f>IF(OR(J272="",K272=""),"",2*6371*ASIN(MIN(1,SQRT(SIN(RADIANS((IF(L272="",Setup!$B$9,L272)-J272)/2))^2+COS(RADIANS(J272))*COS(RADIANS(IF(L272="",Setup!$B$9,L272)))*SIN(RADIANS((IF(M272="",Setup!$B$10,M272)-K272)/2))^2))))</f>
        <v/>
      </c>
      <c r="P272" s="17"/>
      <c r="Q272" s="21" t="str">
        <f>IFERROR(IF(OR(O272="",P272=""),"",O272*IF(P272="",1,P272)*VLOOKUP(N272,Factors!$F$30:$H$39,3,FALSE)),"")</f>
        <v/>
      </c>
      <c r="R272" s="21" t="str">
        <f t="shared" si="9"/>
        <v/>
      </c>
    </row>
    <row r="273" spans="1:18">
      <c r="A273" s="14"/>
      <c r="B273" s="16"/>
      <c r="C273" s="14"/>
      <c r="D273" s="14"/>
      <c r="E273" s="14"/>
      <c r="F273" s="17"/>
      <c r="G273" s="14"/>
      <c r="H273" s="18" t="str">
        <f>IFERROR(VLOOKUP(C273,Factors!$A$30:$D$49,4,FALSE),"")</f>
        <v/>
      </c>
      <c r="I273" s="18" t="str">
        <f t="shared" si="8"/>
        <v/>
      </c>
      <c r="J273" s="19"/>
      <c r="K273" s="19"/>
      <c r="L273" s="19"/>
      <c r="M273" s="19"/>
      <c r="N273" s="14"/>
      <c r="O273" s="20" t="str">
        <f>IF(OR(J273="",K273=""),"",2*6371*ASIN(MIN(1,SQRT(SIN(RADIANS((IF(L273="",Setup!$B$9,L273)-J273)/2))^2+COS(RADIANS(J273))*COS(RADIANS(IF(L273="",Setup!$B$9,L273)))*SIN(RADIANS((IF(M273="",Setup!$B$10,M273)-K273)/2))^2))))</f>
        <v/>
      </c>
      <c r="P273" s="17"/>
      <c r="Q273" s="21" t="str">
        <f>IFERROR(IF(OR(O273="",P273=""),"",O273*IF(P273="",1,P273)*VLOOKUP(N273,Factors!$F$30:$H$39,3,FALSE)),"")</f>
        <v/>
      </c>
      <c r="R273" s="21" t="str">
        <f t="shared" si="9"/>
        <v/>
      </c>
    </row>
    <row r="274" spans="1:18">
      <c r="A274" s="14"/>
      <c r="B274" s="16"/>
      <c r="C274" s="14"/>
      <c r="D274" s="14"/>
      <c r="E274" s="14"/>
      <c r="F274" s="17"/>
      <c r="G274" s="14"/>
      <c r="H274" s="18" t="str">
        <f>IFERROR(VLOOKUP(C274,Factors!$A$30:$D$49,4,FALSE),"")</f>
        <v/>
      </c>
      <c r="I274" s="18" t="str">
        <f t="shared" si="8"/>
        <v/>
      </c>
      <c r="J274" s="19"/>
      <c r="K274" s="19"/>
      <c r="L274" s="19"/>
      <c r="M274" s="19"/>
      <c r="N274" s="14"/>
      <c r="O274" s="20" t="str">
        <f>IF(OR(J274="",K274=""),"",2*6371*ASIN(MIN(1,SQRT(SIN(RADIANS((IF(L274="",Setup!$B$9,L274)-J274)/2))^2+COS(RADIANS(J274))*COS(RADIANS(IF(L274="",Setup!$B$9,L274)))*SIN(RADIANS((IF(M274="",Setup!$B$10,M274)-K274)/2))^2))))</f>
        <v/>
      </c>
      <c r="P274" s="17"/>
      <c r="Q274" s="21" t="str">
        <f>IFERROR(IF(OR(O274="",P274=""),"",O274*IF(P274="",1,P274)*VLOOKUP(N274,Factors!$F$30:$H$39,3,FALSE)),"")</f>
        <v/>
      </c>
      <c r="R274" s="21" t="str">
        <f t="shared" si="9"/>
        <v/>
      </c>
    </row>
    <row r="275" spans="1:18">
      <c r="A275" s="14"/>
      <c r="B275" s="16"/>
      <c r="C275" s="14"/>
      <c r="D275" s="14"/>
      <c r="E275" s="14"/>
      <c r="F275" s="17"/>
      <c r="G275" s="14"/>
      <c r="H275" s="18" t="str">
        <f>IFERROR(VLOOKUP(C275,Factors!$A$30:$D$49,4,FALSE),"")</f>
        <v/>
      </c>
      <c r="I275" s="18" t="str">
        <f t="shared" si="8"/>
        <v/>
      </c>
      <c r="J275" s="19"/>
      <c r="K275" s="19"/>
      <c r="L275" s="19"/>
      <c r="M275" s="19"/>
      <c r="N275" s="14"/>
      <c r="O275" s="20" t="str">
        <f>IF(OR(J275="",K275=""),"",2*6371*ASIN(MIN(1,SQRT(SIN(RADIANS((IF(L275="",Setup!$B$9,L275)-J275)/2))^2+COS(RADIANS(J275))*COS(RADIANS(IF(L275="",Setup!$B$9,L275)))*SIN(RADIANS((IF(M275="",Setup!$B$10,M275)-K275)/2))^2))))</f>
        <v/>
      </c>
      <c r="P275" s="17"/>
      <c r="Q275" s="21" t="str">
        <f>IFERROR(IF(OR(O275="",P275=""),"",O275*IF(P275="",1,P275)*VLOOKUP(N275,Factors!$F$30:$H$39,3,FALSE)),"")</f>
        <v/>
      </c>
      <c r="R275" s="21" t="str">
        <f t="shared" si="9"/>
        <v/>
      </c>
    </row>
    <row r="276" spans="1:18">
      <c r="A276" s="14"/>
      <c r="B276" s="16"/>
      <c r="C276" s="14"/>
      <c r="D276" s="14"/>
      <c r="E276" s="14"/>
      <c r="F276" s="17"/>
      <c r="G276" s="14"/>
      <c r="H276" s="18" t="str">
        <f>IFERROR(VLOOKUP(C276,Factors!$A$30:$D$49,4,FALSE),"")</f>
        <v/>
      </c>
      <c r="I276" s="18" t="str">
        <f t="shared" si="8"/>
        <v/>
      </c>
      <c r="J276" s="19"/>
      <c r="K276" s="19"/>
      <c r="L276" s="19"/>
      <c r="M276" s="19"/>
      <c r="N276" s="14"/>
      <c r="O276" s="20" t="str">
        <f>IF(OR(J276="",K276=""),"",2*6371*ASIN(MIN(1,SQRT(SIN(RADIANS((IF(L276="",Setup!$B$9,L276)-J276)/2))^2+COS(RADIANS(J276))*COS(RADIANS(IF(L276="",Setup!$B$9,L276)))*SIN(RADIANS((IF(M276="",Setup!$B$10,M276)-K276)/2))^2))))</f>
        <v/>
      </c>
      <c r="P276" s="17"/>
      <c r="Q276" s="21" t="str">
        <f>IFERROR(IF(OR(O276="",P276=""),"",O276*IF(P276="",1,P276)*VLOOKUP(N276,Factors!$F$30:$H$39,3,FALSE)),"")</f>
        <v/>
      </c>
      <c r="R276" s="21" t="str">
        <f t="shared" si="9"/>
        <v/>
      </c>
    </row>
    <row r="277" spans="1:18">
      <c r="A277" s="14"/>
      <c r="B277" s="16"/>
      <c r="C277" s="14"/>
      <c r="D277" s="14"/>
      <c r="E277" s="14"/>
      <c r="F277" s="17"/>
      <c r="G277" s="14"/>
      <c r="H277" s="18" t="str">
        <f>IFERROR(VLOOKUP(C277,Factors!$A$30:$D$49,4,FALSE),"")</f>
        <v/>
      </c>
      <c r="I277" s="18" t="str">
        <f t="shared" si="8"/>
        <v/>
      </c>
      <c r="J277" s="19"/>
      <c r="K277" s="19"/>
      <c r="L277" s="19"/>
      <c r="M277" s="19"/>
      <c r="N277" s="14"/>
      <c r="O277" s="20" t="str">
        <f>IF(OR(J277="",K277=""),"",2*6371*ASIN(MIN(1,SQRT(SIN(RADIANS((IF(L277="",Setup!$B$9,L277)-J277)/2))^2+COS(RADIANS(J277))*COS(RADIANS(IF(L277="",Setup!$B$9,L277)))*SIN(RADIANS((IF(M277="",Setup!$B$10,M277)-K277)/2))^2))))</f>
        <v/>
      </c>
      <c r="P277" s="17"/>
      <c r="Q277" s="21" t="str">
        <f>IFERROR(IF(OR(O277="",P277=""),"",O277*IF(P277="",1,P277)*VLOOKUP(N277,Factors!$F$30:$H$39,3,FALSE)),"")</f>
        <v/>
      </c>
      <c r="R277" s="21" t="str">
        <f t="shared" si="9"/>
        <v/>
      </c>
    </row>
    <row r="278" spans="1:18">
      <c r="A278" s="14"/>
      <c r="B278" s="16"/>
      <c r="C278" s="14"/>
      <c r="D278" s="14"/>
      <c r="E278" s="14"/>
      <c r="F278" s="17"/>
      <c r="G278" s="14"/>
      <c r="H278" s="18" t="str">
        <f>IFERROR(VLOOKUP(C278,Factors!$A$30:$D$49,4,FALSE),"")</f>
        <v/>
      </c>
      <c r="I278" s="18" t="str">
        <f t="shared" si="8"/>
        <v/>
      </c>
      <c r="J278" s="19"/>
      <c r="K278" s="19"/>
      <c r="L278" s="19"/>
      <c r="M278" s="19"/>
      <c r="N278" s="14"/>
      <c r="O278" s="20" t="str">
        <f>IF(OR(J278="",K278=""),"",2*6371*ASIN(MIN(1,SQRT(SIN(RADIANS((IF(L278="",Setup!$B$9,L278)-J278)/2))^2+COS(RADIANS(J278))*COS(RADIANS(IF(L278="",Setup!$B$9,L278)))*SIN(RADIANS((IF(M278="",Setup!$B$10,M278)-K278)/2))^2))))</f>
        <v/>
      </c>
      <c r="P278" s="17"/>
      <c r="Q278" s="21" t="str">
        <f>IFERROR(IF(OR(O278="",P278=""),"",O278*IF(P278="",1,P278)*VLOOKUP(N278,Factors!$F$30:$H$39,3,FALSE)),"")</f>
        <v/>
      </c>
      <c r="R278" s="21" t="str">
        <f t="shared" si="9"/>
        <v/>
      </c>
    </row>
    <row r="279" spans="1:18">
      <c r="A279" s="14"/>
      <c r="B279" s="16"/>
      <c r="C279" s="14"/>
      <c r="D279" s="14"/>
      <c r="E279" s="14"/>
      <c r="F279" s="17"/>
      <c r="G279" s="14"/>
      <c r="H279" s="18" t="str">
        <f>IFERROR(VLOOKUP(C279,Factors!$A$30:$D$49,4,FALSE),"")</f>
        <v/>
      </c>
      <c r="I279" s="18" t="str">
        <f t="shared" si="8"/>
        <v/>
      </c>
      <c r="J279" s="19"/>
      <c r="K279" s="19"/>
      <c r="L279" s="19"/>
      <c r="M279" s="19"/>
      <c r="N279" s="14"/>
      <c r="O279" s="20" t="str">
        <f>IF(OR(J279="",K279=""),"",2*6371*ASIN(MIN(1,SQRT(SIN(RADIANS((IF(L279="",Setup!$B$9,L279)-J279)/2))^2+COS(RADIANS(J279))*COS(RADIANS(IF(L279="",Setup!$B$9,L279)))*SIN(RADIANS((IF(M279="",Setup!$B$10,M279)-K279)/2))^2))))</f>
        <v/>
      </c>
      <c r="P279" s="17"/>
      <c r="Q279" s="21" t="str">
        <f>IFERROR(IF(OR(O279="",P279=""),"",O279*IF(P279="",1,P279)*VLOOKUP(N279,Factors!$F$30:$H$39,3,FALSE)),"")</f>
        <v/>
      </c>
      <c r="R279" s="21" t="str">
        <f t="shared" si="9"/>
        <v/>
      </c>
    </row>
    <row r="280" spans="1:18">
      <c r="A280" s="14"/>
      <c r="B280" s="16"/>
      <c r="C280" s="14"/>
      <c r="D280" s="14"/>
      <c r="E280" s="14"/>
      <c r="F280" s="17"/>
      <c r="G280" s="14"/>
      <c r="H280" s="18" t="str">
        <f>IFERROR(VLOOKUP(C280,Factors!$A$30:$D$49,4,FALSE),"")</f>
        <v/>
      </c>
      <c r="I280" s="18" t="str">
        <f t="shared" si="8"/>
        <v/>
      </c>
      <c r="J280" s="19"/>
      <c r="K280" s="19"/>
      <c r="L280" s="19"/>
      <c r="M280" s="19"/>
      <c r="N280" s="14"/>
      <c r="O280" s="20" t="str">
        <f>IF(OR(J280="",K280=""),"",2*6371*ASIN(MIN(1,SQRT(SIN(RADIANS((IF(L280="",Setup!$B$9,L280)-J280)/2))^2+COS(RADIANS(J280))*COS(RADIANS(IF(L280="",Setup!$B$9,L280)))*SIN(RADIANS((IF(M280="",Setup!$B$10,M280)-K280)/2))^2))))</f>
        <v/>
      </c>
      <c r="P280" s="17"/>
      <c r="Q280" s="21" t="str">
        <f>IFERROR(IF(OR(O280="",P280=""),"",O280*IF(P280="",1,P280)*VLOOKUP(N280,Factors!$F$30:$H$39,3,FALSE)),"")</f>
        <v/>
      </c>
      <c r="R280" s="21" t="str">
        <f t="shared" si="9"/>
        <v/>
      </c>
    </row>
    <row r="281" spans="1:18">
      <c r="A281" s="14"/>
      <c r="B281" s="16"/>
      <c r="C281" s="14"/>
      <c r="D281" s="14"/>
      <c r="E281" s="14"/>
      <c r="F281" s="17"/>
      <c r="G281" s="14"/>
      <c r="H281" s="18" t="str">
        <f>IFERROR(VLOOKUP(C281,Factors!$A$30:$D$49,4,FALSE),"")</f>
        <v/>
      </c>
      <c r="I281" s="18" t="str">
        <f t="shared" si="8"/>
        <v/>
      </c>
      <c r="J281" s="19"/>
      <c r="K281" s="19"/>
      <c r="L281" s="19"/>
      <c r="M281" s="19"/>
      <c r="N281" s="14"/>
      <c r="O281" s="20" t="str">
        <f>IF(OR(J281="",K281=""),"",2*6371*ASIN(MIN(1,SQRT(SIN(RADIANS((IF(L281="",Setup!$B$9,L281)-J281)/2))^2+COS(RADIANS(J281))*COS(RADIANS(IF(L281="",Setup!$B$9,L281)))*SIN(RADIANS((IF(M281="",Setup!$B$10,M281)-K281)/2))^2))))</f>
        <v/>
      </c>
      <c r="P281" s="17"/>
      <c r="Q281" s="21" t="str">
        <f>IFERROR(IF(OR(O281="",P281=""),"",O281*IF(P281="",1,P281)*VLOOKUP(N281,Factors!$F$30:$H$39,3,FALSE)),"")</f>
        <v/>
      </c>
      <c r="R281" s="21" t="str">
        <f t="shared" si="9"/>
        <v/>
      </c>
    </row>
    <row r="282" spans="1:18">
      <c r="A282" s="14"/>
      <c r="B282" s="16"/>
      <c r="C282" s="14"/>
      <c r="D282" s="14"/>
      <c r="E282" s="14"/>
      <c r="F282" s="17"/>
      <c r="G282" s="14"/>
      <c r="H282" s="18" t="str">
        <f>IFERROR(VLOOKUP(C282,Factors!$A$30:$D$49,4,FALSE),"")</f>
        <v/>
      </c>
      <c r="I282" s="18" t="str">
        <f t="shared" si="8"/>
        <v/>
      </c>
      <c r="J282" s="19"/>
      <c r="K282" s="19"/>
      <c r="L282" s="19"/>
      <c r="M282" s="19"/>
      <c r="N282" s="14"/>
      <c r="O282" s="20" t="str">
        <f>IF(OR(J282="",K282=""),"",2*6371*ASIN(MIN(1,SQRT(SIN(RADIANS((IF(L282="",Setup!$B$9,L282)-J282)/2))^2+COS(RADIANS(J282))*COS(RADIANS(IF(L282="",Setup!$B$9,L282)))*SIN(RADIANS((IF(M282="",Setup!$B$10,M282)-K282)/2))^2))))</f>
        <v/>
      </c>
      <c r="P282" s="17"/>
      <c r="Q282" s="21" t="str">
        <f>IFERROR(IF(OR(O282="",P282=""),"",O282*IF(P282="",1,P282)*VLOOKUP(N282,Factors!$F$30:$H$39,3,FALSE)),"")</f>
        <v/>
      </c>
      <c r="R282" s="21" t="str">
        <f t="shared" si="9"/>
        <v/>
      </c>
    </row>
    <row r="283" spans="1:18">
      <c r="A283" s="14"/>
      <c r="B283" s="16"/>
      <c r="C283" s="14"/>
      <c r="D283" s="14"/>
      <c r="E283" s="14"/>
      <c r="F283" s="17"/>
      <c r="G283" s="14"/>
      <c r="H283" s="18" t="str">
        <f>IFERROR(VLOOKUP(C283,Factors!$A$30:$D$49,4,FALSE),"")</f>
        <v/>
      </c>
      <c r="I283" s="18" t="str">
        <f t="shared" si="8"/>
        <v/>
      </c>
      <c r="J283" s="19"/>
      <c r="K283" s="19"/>
      <c r="L283" s="19"/>
      <c r="M283" s="19"/>
      <c r="N283" s="14"/>
      <c r="O283" s="20" t="str">
        <f>IF(OR(J283="",K283=""),"",2*6371*ASIN(MIN(1,SQRT(SIN(RADIANS((IF(L283="",Setup!$B$9,L283)-J283)/2))^2+COS(RADIANS(J283))*COS(RADIANS(IF(L283="",Setup!$B$9,L283)))*SIN(RADIANS((IF(M283="",Setup!$B$10,M283)-K283)/2))^2))))</f>
        <v/>
      </c>
      <c r="P283" s="17"/>
      <c r="Q283" s="21" t="str">
        <f>IFERROR(IF(OR(O283="",P283=""),"",O283*IF(P283="",1,P283)*VLOOKUP(N283,Factors!$F$30:$H$39,3,FALSE)),"")</f>
        <v/>
      </c>
      <c r="R283" s="21" t="str">
        <f t="shared" si="9"/>
        <v/>
      </c>
    </row>
    <row r="284" spans="1:18">
      <c r="A284" s="14"/>
      <c r="B284" s="16"/>
      <c r="C284" s="14"/>
      <c r="D284" s="14"/>
      <c r="E284" s="14"/>
      <c r="F284" s="17"/>
      <c r="G284" s="14"/>
      <c r="H284" s="18" t="str">
        <f>IFERROR(VLOOKUP(C284,Factors!$A$30:$D$49,4,FALSE),"")</f>
        <v/>
      </c>
      <c r="I284" s="18" t="str">
        <f t="shared" si="8"/>
        <v/>
      </c>
      <c r="J284" s="19"/>
      <c r="K284" s="19"/>
      <c r="L284" s="19"/>
      <c r="M284" s="19"/>
      <c r="N284" s="14"/>
      <c r="O284" s="20" t="str">
        <f>IF(OR(J284="",K284=""),"",2*6371*ASIN(MIN(1,SQRT(SIN(RADIANS((IF(L284="",Setup!$B$9,L284)-J284)/2))^2+COS(RADIANS(J284))*COS(RADIANS(IF(L284="",Setup!$B$9,L284)))*SIN(RADIANS((IF(M284="",Setup!$B$10,M284)-K284)/2))^2))))</f>
        <v/>
      </c>
      <c r="P284" s="17"/>
      <c r="Q284" s="21" t="str">
        <f>IFERROR(IF(OR(O284="",P284=""),"",O284*IF(P284="",1,P284)*VLOOKUP(N284,Factors!$F$30:$H$39,3,FALSE)),"")</f>
        <v/>
      </c>
      <c r="R284" s="21" t="str">
        <f t="shared" si="9"/>
        <v/>
      </c>
    </row>
    <row r="285" spans="1:18">
      <c r="A285" s="14"/>
      <c r="B285" s="16"/>
      <c r="C285" s="14"/>
      <c r="D285" s="14"/>
      <c r="E285" s="14"/>
      <c r="F285" s="17"/>
      <c r="G285" s="14"/>
      <c r="H285" s="18" t="str">
        <f>IFERROR(VLOOKUP(C285,Factors!$A$30:$D$49,4,FALSE),"")</f>
        <v/>
      </c>
      <c r="I285" s="18" t="str">
        <f t="shared" si="8"/>
        <v/>
      </c>
      <c r="J285" s="19"/>
      <c r="K285" s="19"/>
      <c r="L285" s="19"/>
      <c r="M285" s="19"/>
      <c r="N285" s="14"/>
      <c r="O285" s="20" t="str">
        <f>IF(OR(J285="",K285=""),"",2*6371*ASIN(MIN(1,SQRT(SIN(RADIANS((IF(L285="",Setup!$B$9,L285)-J285)/2))^2+COS(RADIANS(J285))*COS(RADIANS(IF(L285="",Setup!$B$9,L285)))*SIN(RADIANS((IF(M285="",Setup!$B$10,M285)-K285)/2))^2))))</f>
        <v/>
      </c>
      <c r="P285" s="17"/>
      <c r="Q285" s="21" t="str">
        <f>IFERROR(IF(OR(O285="",P285=""),"",O285*IF(P285="",1,P285)*VLOOKUP(N285,Factors!$F$30:$H$39,3,FALSE)),"")</f>
        <v/>
      </c>
      <c r="R285" s="21" t="str">
        <f t="shared" si="9"/>
        <v/>
      </c>
    </row>
    <row r="286" spans="1:18">
      <c r="A286" s="14"/>
      <c r="B286" s="16"/>
      <c r="C286" s="14"/>
      <c r="D286" s="14"/>
      <c r="E286" s="14"/>
      <c r="F286" s="17"/>
      <c r="G286" s="14"/>
      <c r="H286" s="18" t="str">
        <f>IFERROR(VLOOKUP(C286,Factors!$A$30:$D$49,4,FALSE),"")</f>
        <v/>
      </c>
      <c r="I286" s="18" t="str">
        <f t="shared" si="8"/>
        <v/>
      </c>
      <c r="J286" s="19"/>
      <c r="K286" s="19"/>
      <c r="L286" s="19"/>
      <c r="M286" s="19"/>
      <c r="N286" s="14"/>
      <c r="O286" s="20" t="str">
        <f>IF(OR(J286="",K286=""),"",2*6371*ASIN(MIN(1,SQRT(SIN(RADIANS((IF(L286="",Setup!$B$9,L286)-J286)/2))^2+COS(RADIANS(J286))*COS(RADIANS(IF(L286="",Setup!$B$9,L286)))*SIN(RADIANS((IF(M286="",Setup!$B$10,M286)-K286)/2))^2))))</f>
        <v/>
      </c>
      <c r="P286" s="17"/>
      <c r="Q286" s="21" t="str">
        <f>IFERROR(IF(OR(O286="",P286=""),"",O286*IF(P286="",1,P286)*VLOOKUP(N286,Factors!$F$30:$H$39,3,FALSE)),"")</f>
        <v/>
      </c>
      <c r="R286" s="21" t="str">
        <f t="shared" si="9"/>
        <v/>
      </c>
    </row>
    <row r="287" spans="1:18">
      <c r="A287" s="14"/>
      <c r="B287" s="16"/>
      <c r="C287" s="14"/>
      <c r="D287" s="14"/>
      <c r="E287" s="14"/>
      <c r="F287" s="17"/>
      <c r="G287" s="14"/>
      <c r="H287" s="18" t="str">
        <f>IFERROR(VLOOKUP(C287,Factors!$A$30:$D$49,4,FALSE),"")</f>
        <v/>
      </c>
      <c r="I287" s="18" t="str">
        <f t="shared" si="8"/>
        <v/>
      </c>
      <c r="J287" s="19"/>
      <c r="K287" s="19"/>
      <c r="L287" s="19"/>
      <c r="M287" s="19"/>
      <c r="N287" s="14"/>
      <c r="O287" s="20" t="str">
        <f>IF(OR(J287="",K287=""),"",2*6371*ASIN(MIN(1,SQRT(SIN(RADIANS((IF(L287="",Setup!$B$9,L287)-J287)/2))^2+COS(RADIANS(J287))*COS(RADIANS(IF(L287="",Setup!$B$9,L287)))*SIN(RADIANS((IF(M287="",Setup!$B$10,M287)-K287)/2))^2))))</f>
        <v/>
      </c>
      <c r="P287" s="17"/>
      <c r="Q287" s="21" t="str">
        <f>IFERROR(IF(OR(O287="",P287=""),"",O287*IF(P287="",1,P287)*VLOOKUP(N287,Factors!$F$30:$H$39,3,FALSE)),"")</f>
        <v/>
      </c>
      <c r="R287" s="21" t="str">
        <f t="shared" si="9"/>
        <v/>
      </c>
    </row>
    <row r="288" spans="1:18">
      <c r="A288" s="14"/>
      <c r="B288" s="16"/>
      <c r="C288" s="14"/>
      <c r="D288" s="14"/>
      <c r="E288" s="14"/>
      <c r="F288" s="17"/>
      <c r="G288" s="14"/>
      <c r="H288" s="18" t="str">
        <f>IFERROR(VLOOKUP(C288,Factors!$A$30:$D$49,4,FALSE),"")</f>
        <v/>
      </c>
      <c r="I288" s="18" t="str">
        <f t="shared" si="8"/>
        <v/>
      </c>
      <c r="J288" s="19"/>
      <c r="K288" s="19"/>
      <c r="L288" s="19"/>
      <c r="M288" s="19"/>
      <c r="N288" s="14"/>
      <c r="O288" s="20" t="str">
        <f>IF(OR(J288="",K288=""),"",2*6371*ASIN(MIN(1,SQRT(SIN(RADIANS((IF(L288="",Setup!$B$9,L288)-J288)/2))^2+COS(RADIANS(J288))*COS(RADIANS(IF(L288="",Setup!$B$9,L288)))*SIN(RADIANS((IF(M288="",Setup!$B$10,M288)-K288)/2))^2))))</f>
        <v/>
      </c>
      <c r="P288" s="17"/>
      <c r="Q288" s="21" t="str">
        <f>IFERROR(IF(OR(O288="",P288=""),"",O288*IF(P288="",1,P288)*VLOOKUP(N288,Factors!$F$30:$H$39,3,FALSE)),"")</f>
        <v/>
      </c>
      <c r="R288" s="21" t="str">
        <f t="shared" si="9"/>
        <v/>
      </c>
    </row>
    <row r="289" spans="1:18">
      <c r="A289" s="14"/>
      <c r="B289" s="16"/>
      <c r="C289" s="14"/>
      <c r="D289" s="14"/>
      <c r="E289" s="14"/>
      <c r="F289" s="17"/>
      <c r="G289" s="14"/>
      <c r="H289" s="18" t="str">
        <f>IFERROR(VLOOKUP(C289,Factors!$A$30:$D$49,4,FALSE),"")</f>
        <v/>
      </c>
      <c r="I289" s="18" t="str">
        <f t="shared" si="8"/>
        <v/>
      </c>
      <c r="J289" s="19"/>
      <c r="K289" s="19"/>
      <c r="L289" s="19"/>
      <c r="M289" s="19"/>
      <c r="N289" s="14"/>
      <c r="O289" s="20" t="str">
        <f>IF(OR(J289="",K289=""),"",2*6371*ASIN(MIN(1,SQRT(SIN(RADIANS((IF(L289="",Setup!$B$9,L289)-J289)/2))^2+COS(RADIANS(J289))*COS(RADIANS(IF(L289="",Setup!$B$9,L289)))*SIN(RADIANS((IF(M289="",Setup!$B$10,M289)-K289)/2))^2))))</f>
        <v/>
      </c>
      <c r="P289" s="17"/>
      <c r="Q289" s="21" t="str">
        <f>IFERROR(IF(OR(O289="",P289=""),"",O289*IF(P289="",1,P289)*VLOOKUP(N289,Factors!$F$30:$H$39,3,FALSE)),"")</f>
        <v/>
      </c>
      <c r="R289" s="21" t="str">
        <f t="shared" si="9"/>
        <v/>
      </c>
    </row>
    <row r="290" spans="1:18">
      <c r="A290" s="14"/>
      <c r="B290" s="16"/>
      <c r="C290" s="14"/>
      <c r="D290" s="14"/>
      <c r="E290" s="14"/>
      <c r="F290" s="17"/>
      <c r="G290" s="14"/>
      <c r="H290" s="18" t="str">
        <f>IFERROR(VLOOKUP(C290,Factors!$A$30:$D$49,4,FALSE),"")</f>
        <v/>
      </c>
      <c r="I290" s="18" t="str">
        <f t="shared" si="8"/>
        <v/>
      </c>
      <c r="J290" s="19"/>
      <c r="K290" s="19"/>
      <c r="L290" s="19"/>
      <c r="M290" s="19"/>
      <c r="N290" s="14"/>
      <c r="O290" s="20" t="str">
        <f>IF(OR(J290="",K290=""),"",2*6371*ASIN(MIN(1,SQRT(SIN(RADIANS((IF(L290="",Setup!$B$9,L290)-J290)/2))^2+COS(RADIANS(J290))*COS(RADIANS(IF(L290="",Setup!$B$9,L290)))*SIN(RADIANS((IF(M290="",Setup!$B$10,M290)-K290)/2))^2))))</f>
        <v/>
      </c>
      <c r="P290" s="17"/>
      <c r="Q290" s="21" t="str">
        <f>IFERROR(IF(OR(O290="",P290=""),"",O290*IF(P290="",1,P290)*VLOOKUP(N290,Factors!$F$30:$H$39,3,FALSE)),"")</f>
        <v/>
      </c>
      <c r="R290" s="21" t="str">
        <f t="shared" si="9"/>
        <v/>
      </c>
    </row>
    <row r="291" spans="1:18">
      <c r="A291" s="14"/>
      <c r="B291" s="16"/>
      <c r="C291" s="14"/>
      <c r="D291" s="14"/>
      <c r="E291" s="14"/>
      <c r="F291" s="17"/>
      <c r="G291" s="14"/>
      <c r="H291" s="18" t="str">
        <f>IFERROR(VLOOKUP(C291,Factors!$A$30:$D$49,4,FALSE),"")</f>
        <v/>
      </c>
      <c r="I291" s="18" t="str">
        <f t="shared" si="8"/>
        <v/>
      </c>
      <c r="J291" s="19"/>
      <c r="K291" s="19"/>
      <c r="L291" s="19"/>
      <c r="M291" s="19"/>
      <c r="N291" s="14"/>
      <c r="O291" s="20" t="str">
        <f>IF(OR(J291="",K291=""),"",2*6371*ASIN(MIN(1,SQRT(SIN(RADIANS((IF(L291="",Setup!$B$9,L291)-J291)/2))^2+COS(RADIANS(J291))*COS(RADIANS(IF(L291="",Setup!$B$9,L291)))*SIN(RADIANS((IF(M291="",Setup!$B$10,M291)-K291)/2))^2))))</f>
        <v/>
      </c>
      <c r="P291" s="17"/>
      <c r="Q291" s="21" t="str">
        <f>IFERROR(IF(OR(O291="",P291=""),"",O291*IF(P291="",1,P291)*VLOOKUP(N291,Factors!$F$30:$H$39,3,FALSE)),"")</f>
        <v/>
      </c>
      <c r="R291" s="21" t="str">
        <f t="shared" si="9"/>
        <v/>
      </c>
    </row>
    <row r="292" spans="1:18">
      <c r="A292" s="14"/>
      <c r="B292" s="16"/>
      <c r="C292" s="14"/>
      <c r="D292" s="14"/>
      <c r="E292" s="14"/>
      <c r="F292" s="17"/>
      <c r="G292" s="14"/>
      <c r="H292" s="18" t="str">
        <f>IFERROR(VLOOKUP(C292,Factors!$A$30:$D$49,4,FALSE),"")</f>
        <v/>
      </c>
      <c r="I292" s="18" t="str">
        <f t="shared" si="8"/>
        <v/>
      </c>
      <c r="J292" s="19"/>
      <c r="K292" s="19"/>
      <c r="L292" s="19"/>
      <c r="M292" s="19"/>
      <c r="N292" s="14"/>
      <c r="O292" s="20" t="str">
        <f>IF(OR(J292="",K292=""),"",2*6371*ASIN(MIN(1,SQRT(SIN(RADIANS((IF(L292="",Setup!$B$9,L292)-J292)/2))^2+COS(RADIANS(J292))*COS(RADIANS(IF(L292="",Setup!$B$9,L292)))*SIN(RADIANS((IF(M292="",Setup!$B$10,M292)-K292)/2))^2))))</f>
        <v/>
      </c>
      <c r="P292" s="17"/>
      <c r="Q292" s="21" t="str">
        <f>IFERROR(IF(OR(O292="",P292=""),"",O292*IF(P292="",1,P292)*VLOOKUP(N292,Factors!$F$30:$H$39,3,FALSE)),"")</f>
        <v/>
      </c>
      <c r="R292" s="21" t="str">
        <f t="shared" si="9"/>
        <v/>
      </c>
    </row>
    <row r="293" spans="1:18">
      <c r="A293" s="14"/>
      <c r="B293" s="16"/>
      <c r="C293" s="14"/>
      <c r="D293" s="14"/>
      <c r="E293" s="14"/>
      <c r="F293" s="17"/>
      <c r="G293" s="14"/>
      <c r="H293" s="18" t="str">
        <f>IFERROR(VLOOKUP(C293,Factors!$A$30:$D$49,4,FALSE),"")</f>
        <v/>
      </c>
      <c r="I293" s="18" t="str">
        <f t="shared" si="8"/>
        <v/>
      </c>
      <c r="J293" s="19"/>
      <c r="K293" s="19"/>
      <c r="L293" s="19"/>
      <c r="M293" s="19"/>
      <c r="N293" s="14"/>
      <c r="O293" s="20" t="str">
        <f>IF(OR(J293="",K293=""),"",2*6371*ASIN(MIN(1,SQRT(SIN(RADIANS((IF(L293="",Setup!$B$9,L293)-J293)/2))^2+COS(RADIANS(J293))*COS(RADIANS(IF(L293="",Setup!$B$9,L293)))*SIN(RADIANS((IF(M293="",Setup!$B$10,M293)-K293)/2))^2))))</f>
        <v/>
      </c>
      <c r="P293" s="17"/>
      <c r="Q293" s="21" t="str">
        <f>IFERROR(IF(OR(O293="",P293=""),"",O293*IF(P293="",1,P293)*VLOOKUP(N293,Factors!$F$30:$H$39,3,FALSE)),"")</f>
        <v/>
      </c>
      <c r="R293" s="21" t="str">
        <f t="shared" si="9"/>
        <v/>
      </c>
    </row>
    <row r="294" spans="1:18">
      <c r="A294" s="14"/>
      <c r="B294" s="16"/>
      <c r="C294" s="14"/>
      <c r="D294" s="14"/>
      <c r="E294" s="14"/>
      <c r="F294" s="17"/>
      <c r="G294" s="14"/>
      <c r="H294" s="18" t="str">
        <f>IFERROR(VLOOKUP(C294,Factors!$A$30:$D$49,4,FALSE),"")</f>
        <v/>
      </c>
      <c r="I294" s="18" t="str">
        <f t="shared" si="8"/>
        <v/>
      </c>
      <c r="J294" s="19"/>
      <c r="K294" s="19"/>
      <c r="L294" s="19"/>
      <c r="M294" s="19"/>
      <c r="N294" s="14"/>
      <c r="O294" s="20" t="str">
        <f>IF(OR(J294="",K294=""),"",2*6371*ASIN(MIN(1,SQRT(SIN(RADIANS((IF(L294="",Setup!$B$9,L294)-J294)/2))^2+COS(RADIANS(J294))*COS(RADIANS(IF(L294="",Setup!$B$9,L294)))*SIN(RADIANS((IF(M294="",Setup!$B$10,M294)-K294)/2))^2))))</f>
        <v/>
      </c>
      <c r="P294" s="17"/>
      <c r="Q294" s="21" t="str">
        <f>IFERROR(IF(OR(O294="",P294=""),"",O294*IF(P294="",1,P294)*VLOOKUP(N294,Factors!$F$30:$H$39,3,FALSE)),"")</f>
        <v/>
      </c>
      <c r="R294" s="21" t="str">
        <f t="shared" si="9"/>
        <v/>
      </c>
    </row>
    <row r="295" spans="1:18">
      <c r="A295" s="14"/>
      <c r="B295" s="16"/>
      <c r="C295" s="14"/>
      <c r="D295" s="14"/>
      <c r="E295" s="14"/>
      <c r="F295" s="17"/>
      <c r="G295" s="14"/>
      <c r="H295" s="18" t="str">
        <f>IFERROR(VLOOKUP(C295,Factors!$A$30:$D$49,4,FALSE),"")</f>
        <v/>
      </c>
      <c r="I295" s="18" t="str">
        <f t="shared" si="8"/>
        <v/>
      </c>
      <c r="J295" s="19"/>
      <c r="K295" s="19"/>
      <c r="L295" s="19"/>
      <c r="M295" s="19"/>
      <c r="N295" s="14"/>
      <c r="O295" s="20" t="str">
        <f>IF(OR(J295="",K295=""),"",2*6371*ASIN(MIN(1,SQRT(SIN(RADIANS((IF(L295="",Setup!$B$9,L295)-J295)/2))^2+COS(RADIANS(J295))*COS(RADIANS(IF(L295="",Setup!$B$9,L295)))*SIN(RADIANS((IF(M295="",Setup!$B$10,M295)-K295)/2))^2))))</f>
        <v/>
      </c>
      <c r="P295" s="17"/>
      <c r="Q295" s="21" t="str">
        <f>IFERROR(IF(OR(O295="",P295=""),"",O295*IF(P295="",1,P295)*VLOOKUP(N295,Factors!$F$30:$H$39,3,FALSE)),"")</f>
        <v/>
      </c>
      <c r="R295" s="21" t="str">
        <f t="shared" si="9"/>
        <v/>
      </c>
    </row>
    <row r="296" spans="1:18">
      <c r="A296" s="14"/>
      <c r="B296" s="16"/>
      <c r="C296" s="14"/>
      <c r="D296" s="14"/>
      <c r="E296" s="14"/>
      <c r="F296" s="17"/>
      <c r="G296" s="14"/>
      <c r="H296" s="18" t="str">
        <f>IFERROR(VLOOKUP(C296,Factors!$A$30:$D$49,4,FALSE),"")</f>
        <v/>
      </c>
      <c r="I296" s="18" t="str">
        <f t="shared" si="8"/>
        <v/>
      </c>
      <c r="J296" s="19"/>
      <c r="K296" s="19"/>
      <c r="L296" s="19"/>
      <c r="M296" s="19"/>
      <c r="N296" s="14"/>
      <c r="O296" s="20" t="str">
        <f>IF(OR(J296="",K296=""),"",2*6371*ASIN(MIN(1,SQRT(SIN(RADIANS((IF(L296="",Setup!$B$9,L296)-J296)/2))^2+COS(RADIANS(J296))*COS(RADIANS(IF(L296="",Setup!$B$9,L296)))*SIN(RADIANS((IF(M296="",Setup!$B$10,M296)-K296)/2))^2))))</f>
        <v/>
      </c>
      <c r="P296" s="17"/>
      <c r="Q296" s="21" t="str">
        <f>IFERROR(IF(OR(O296="",P296=""),"",O296*IF(P296="",1,P296)*VLOOKUP(N296,Factors!$F$30:$H$39,3,FALSE)),"")</f>
        <v/>
      </c>
      <c r="R296" s="21" t="str">
        <f t="shared" si="9"/>
        <v/>
      </c>
    </row>
    <row r="297" spans="1:18">
      <c r="A297" s="14"/>
      <c r="B297" s="16"/>
      <c r="C297" s="14"/>
      <c r="D297" s="14"/>
      <c r="E297" s="14"/>
      <c r="F297" s="17"/>
      <c r="G297" s="14"/>
      <c r="H297" s="18" t="str">
        <f>IFERROR(VLOOKUP(C297,Factors!$A$30:$D$49,4,FALSE),"")</f>
        <v/>
      </c>
      <c r="I297" s="18" t="str">
        <f t="shared" si="8"/>
        <v/>
      </c>
      <c r="J297" s="19"/>
      <c r="K297" s="19"/>
      <c r="L297" s="19"/>
      <c r="M297" s="19"/>
      <c r="N297" s="14"/>
      <c r="O297" s="20" t="str">
        <f>IF(OR(J297="",K297=""),"",2*6371*ASIN(MIN(1,SQRT(SIN(RADIANS((IF(L297="",Setup!$B$9,L297)-J297)/2))^2+COS(RADIANS(J297))*COS(RADIANS(IF(L297="",Setup!$B$9,L297)))*SIN(RADIANS((IF(M297="",Setup!$B$10,M297)-K297)/2))^2))))</f>
        <v/>
      </c>
      <c r="P297" s="17"/>
      <c r="Q297" s="21" t="str">
        <f>IFERROR(IF(OR(O297="",P297=""),"",O297*IF(P297="",1,P297)*VLOOKUP(N297,Factors!$F$30:$H$39,3,FALSE)),"")</f>
        <v/>
      </c>
      <c r="R297" s="21" t="str">
        <f t="shared" si="9"/>
        <v/>
      </c>
    </row>
    <row r="298" spans="1:18">
      <c r="A298" s="14"/>
      <c r="B298" s="16"/>
      <c r="C298" s="14"/>
      <c r="D298" s="14"/>
      <c r="E298" s="14"/>
      <c r="F298" s="17"/>
      <c r="G298" s="14"/>
      <c r="H298" s="18" t="str">
        <f>IFERROR(VLOOKUP(C298,Factors!$A$30:$D$49,4,FALSE),"")</f>
        <v/>
      </c>
      <c r="I298" s="18" t="str">
        <f t="shared" si="8"/>
        <v/>
      </c>
      <c r="J298" s="19"/>
      <c r="K298" s="19"/>
      <c r="L298" s="19"/>
      <c r="M298" s="19"/>
      <c r="N298" s="14"/>
      <c r="O298" s="20" t="str">
        <f>IF(OR(J298="",K298=""),"",2*6371*ASIN(MIN(1,SQRT(SIN(RADIANS((IF(L298="",Setup!$B$9,L298)-J298)/2))^2+COS(RADIANS(J298))*COS(RADIANS(IF(L298="",Setup!$B$9,L298)))*SIN(RADIANS((IF(M298="",Setup!$B$10,M298)-K298)/2))^2))))</f>
        <v/>
      </c>
      <c r="P298" s="17"/>
      <c r="Q298" s="21" t="str">
        <f>IFERROR(IF(OR(O298="",P298=""),"",O298*IF(P298="",1,P298)*VLOOKUP(N298,Factors!$F$30:$H$39,3,FALSE)),"")</f>
        <v/>
      </c>
      <c r="R298" s="21" t="str">
        <f t="shared" si="9"/>
        <v/>
      </c>
    </row>
    <row r="299" spans="1:18">
      <c r="A299" s="14"/>
      <c r="B299" s="16"/>
      <c r="C299" s="14"/>
      <c r="D299" s="14"/>
      <c r="E299" s="14"/>
      <c r="F299" s="17"/>
      <c r="G299" s="14"/>
      <c r="H299" s="18" t="str">
        <f>IFERROR(VLOOKUP(C299,Factors!$A$30:$D$49,4,FALSE),"")</f>
        <v/>
      </c>
      <c r="I299" s="18" t="str">
        <f t="shared" si="8"/>
        <v/>
      </c>
      <c r="J299" s="19"/>
      <c r="K299" s="19"/>
      <c r="L299" s="19"/>
      <c r="M299" s="19"/>
      <c r="N299" s="14"/>
      <c r="O299" s="20" t="str">
        <f>IF(OR(J299="",K299=""),"",2*6371*ASIN(MIN(1,SQRT(SIN(RADIANS((IF(L299="",Setup!$B$9,L299)-J299)/2))^2+COS(RADIANS(J299))*COS(RADIANS(IF(L299="",Setup!$B$9,L299)))*SIN(RADIANS((IF(M299="",Setup!$B$10,M299)-K299)/2))^2))))</f>
        <v/>
      </c>
      <c r="P299" s="17"/>
      <c r="Q299" s="21" t="str">
        <f>IFERROR(IF(OR(O299="",P299=""),"",O299*IF(P299="",1,P299)*VLOOKUP(N299,Factors!$F$30:$H$39,3,FALSE)),"")</f>
        <v/>
      </c>
      <c r="R299" s="21" t="str">
        <f t="shared" si="9"/>
        <v/>
      </c>
    </row>
    <row r="300" spans="1:18">
      <c r="A300" s="14"/>
      <c r="B300" s="16"/>
      <c r="C300" s="14"/>
      <c r="D300" s="14"/>
      <c r="E300" s="14"/>
      <c r="F300" s="17"/>
      <c r="G300" s="14"/>
      <c r="H300" s="18" t="str">
        <f>IFERROR(VLOOKUP(C300,Factors!$A$30:$D$49,4,FALSE),"")</f>
        <v/>
      </c>
      <c r="I300" s="18" t="str">
        <f t="shared" si="8"/>
        <v/>
      </c>
      <c r="J300" s="19"/>
      <c r="K300" s="19"/>
      <c r="L300" s="19"/>
      <c r="M300" s="19"/>
      <c r="N300" s="14"/>
      <c r="O300" s="20" t="str">
        <f>IF(OR(J300="",K300=""),"",2*6371*ASIN(MIN(1,SQRT(SIN(RADIANS((IF(L300="",Setup!$B$9,L300)-J300)/2))^2+COS(RADIANS(J300))*COS(RADIANS(IF(L300="",Setup!$B$9,L300)))*SIN(RADIANS((IF(M300="",Setup!$B$10,M300)-K300)/2))^2))))</f>
        <v/>
      </c>
      <c r="P300" s="17"/>
      <c r="Q300" s="21" t="str">
        <f>IFERROR(IF(OR(O300="",P300=""),"",O300*IF(P300="",1,P300)*VLOOKUP(N300,Factors!$F$30:$H$39,3,FALSE)),"")</f>
        <v/>
      </c>
      <c r="R300" s="21" t="str">
        <f t="shared" si="9"/>
        <v/>
      </c>
    </row>
    <row r="301" spans="1:18">
      <c r="A301" s="14"/>
      <c r="B301" s="16"/>
      <c r="C301" s="14"/>
      <c r="D301" s="14"/>
      <c r="E301" s="14"/>
      <c r="F301" s="17"/>
      <c r="G301" s="14"/>
      <c r="H301" s="18" t="str">
        <f>IFERROR(VLOOKUP(C301,Factors!$A$30:$D$49,4,FALSE),"")</f>
        <v/>
      </c>
      <c r="I301" s="18" t="str">
        <f t="shared" si="8"/>
        <v/>
      </c>
      <c r="J301" s="19"/>
      <c r="K301" s="19"/>
      <c r="L301" s="19"/>
      <c r="M301" s="19"/>
      <c r="N301" s="14"/>
      <c r="O301" s="20" t="str">
        <f>IF(OR(J301="",K301=""),"",2*6371*ASIN(MIN(1,SQRT(SIN(RADIANS((IF(L301="",Setup!$B$9,L301)-J301)/2))^2+COS(RADIANS(J301))*COS(RADIANS(IF(L301="",Setup!$B$9,L301)))*SIN(RADIANS((IF(M301="",Setup!$B$10,M301)-K301)/2))^2))))</f>
        <v/>
      </c>
      <c r="P301" s="17"/>
      <c r="Q301" s="21" t="str">
        <f>IFERROR(IF(OR(O301="",P301=""),"",O301*IF(P301="",1,P301)*VLOOKUP(N301,Factors!$F$30:$H$39,3,FALSE)),"")</f>
        <v/>
      </c>
      <c r="R301" s="21" t="str">
        <f t="shared" si="9"/>
        <v/>
      </c>
    </row>
    <row r="302" spans="1:18">
      <c r="A302" s="14"/>
      <c r="B302" s="16"/>
      <c r="C302" s="14"/>
      <c r="D302" s="14"/>
      <c r="E302" s="14"/>
      <c r="F302" s="17"/>
      <c r="G302" s="14"/>
      <c r="H302" s="18" t="str">
        <f>IFERROR(VLOOKUP(C302,Factors!$A$30:$D$49,4,FALSE),"")</f>
        <v/>
      </c>
      <c r="I302" s="18" t="str">
        <f t="shared" si="8"/>
        <v/>
      </c>
      <c r="J302" s="19"/>
      <c r="K302" s="19"/>
      <c r="L302" s="19"/>
      <c r="M302" s="19"/>
      <c r="N302" s="14"/>
      <c r="O302" s="20" t="str">
        <f>IF(OR(J302="",K302=""),"",2*6371*ASIN(MIN(1,SQRT(SIN(RADIANS((IF(L302="",Setup!$B$9,L302)-J302)/2))^2+COS(RADIANS(J302))*COS(RADIANS(IF(L302="",Setup!$B$9,L302)))*SIN(RADIANS((IF(M302="",Setup!$B$10,M302)-K302)/2))^2))))</f>
        <v/>
      </c>
      <c r="P302" s="17"/>
      <c r="Q302" s="21" t="str">
        <f>IFERROR(IF(OR(O302="",P302=""),"",O302*IF(P302="",1,P302)*VLOOKUP(N302,Factors!$F$30:$H$39,3,FALSE)),"")</f>
        <v/>
      </c>
      <c r="R302" s="21" t="str">
        <f t="shared" si="9"/>
        <v/>
      </c>
    </row>
    <row r="303" spans="1:18">
      <c r="A303" s="14"/>
      <c r="B303" s="16"/>
      <c r="C303" s="14"/>
      <c r="D303" s="14"/>
      <c r="E303" s="14"/>
      <c r="F303" s="17"/>
      <c r="G303" s="14"/>
      <c r="H303" s="18" t="str">
        <f>IFERROR(VLOOKUP(C303,Factors!$A$30:$D$49,4,FALSE),"")</f>
        <v/>
      </c>
      <c r="I303" s="18" t="str">
        <f t="shared" si="8"/>
        <v/>
      </c>
      <c r="J303" s="19"/>
      <c r="K303" s="19"/>
      <c r="L303" s="19"/>
      <c r="M303" s="19"/>
      <c r="N303" s="14"/>
      <c r="O303" s="20" t="str">
        <f>IF(OR(J303="",K303=""),"",2*6371*ASIN(MIN(1,SQRT(SIN(RADIANS((IF(L303="",Setup!$B$9,L303)-J303)/2))^2+COS(RADIANS(J303))*COS(RADIANS(IF(L303="",Setup!$B$9,L303)))*SIN(RADIANS((IF(M303="",Setup!$B$10,M303)-K303)/2))^2))))</f>
        <v/>
      </c>
      <c r="P303" s="17"/>
      <c r="Q303" s="21" t="str">
        <f>IFERROR(IF(OR(O303="",P303=""),"",O303*IF(P303="",1,P303)*VLOOKUP(N303,Factors!$F$30:$H$39,3,FALSE)),"")</f>
        <v/>
      </c>
      <c r="R303" s="21" t="str">
        <f t="shared" si="9"/>
        <v/>
      </c>
    </row>
    <row r="304" spans="1:18">
      <c r="A304" s="14"/>
      <c r="B304" s="16"/>
      <c r="C304" s="14"/>
      <c r="D304" s="14"/>
      <c r="E304" s="14"/>
      <c r="F304" s="17"/>
      <c r="G304" s="14"/>
      <c r="H304" s="18" t="str">
        <f>IFERROR(VLOOKUP(C304,Factors!$A$30:$D$49,4,FALSE),"")</f>
        <v/>
      </c>
      <c r="I304" s="18" t="str">
        <f t="shared" si="8"/>
        <v/>
      </c>
      <c r="J304" s="19"/>
      <c r="K304" s="19"/>
      <c r="L304" s="19"/>
      <c r="M304" s="19"/>
      <c r="N304" s="14"/>
      <c r="O304" s="20" t="str">
        <f>IF(OR(J304="",K304=""),"",2*6371*ASIN(MIN(1,SQRT(SIN(RADIANS((IF(L304="",Setup!$B$9,L304)-J304)/2))^2+COS(RADIANS(J304))*COS(RADIANS(IF(L304="",Setup!$B$9,L304)))*SIN(RADIANS((IF(M304="",Setup!$B$10,M304)-K304)/2))^2))))</f>
        <v/>
      </c>
      <c r="P304" s="17"/>
      <c r="Q304" s="21" t="str">
        <f>IFERROR(IF(OR(O304="",P304=""),"",O304*IF(P304="",1,P304)*VLOOKUP(N304,Factors!$F$30:$H$39,3,FALSE)),"")</f>
        <v/>
      </c>
      <c r="R304" s="21" t="str">
        <f t="shared" si="9"/>
        <v/>
      </c>
    </row>
    <row r="305" spans="1:18">
      <c r="A305" s="14"/>
      <c r="B305" s="16"/>
      <c r="C305" s="14"/>
      <c r="D305" s="14"/>
      <c r="E305" s="14"/>
      <c r="F305" s="17"/>
      <c r="G305" s="14"/>
      <c r="H305" s="18" t="str">
        <f>IFERROR(VLOOKUP(C305,Factors!$A$30:$D$49,4,FALSE),"")</f>
        <v/>
      </c>
      <c r="I305" s="18" t="str">
        <f t="shared" si="8"/>
        <v/>
      </c>
      <c r="J305" s="19"/>
      <c r="K305" s="19"/>
      <c r="L305" s="19"/>
      <c r="M305" s="19"/>
      <c r="N305" s="14"/>
      <c r="O305" s="20" t="str">
        <f>IF(OR(J305="",K305=""),"",2*6371*ASIN(MIN(1,SQRT(SIN(RADIANS((IF(L305="",Setup!$B$9,L305)-J305)/2))^2+COS(RADIANS(J305))*COS(RADIANS(IF(L305="",Setup!$B$9,L305)))*SIN(RADIANS((IF(M305="",Setup!$B$10,M305)-K305)/2))^2))))</f>
        <v/>
      </c>
      <c r="P305" s="17"/>
      <c r="Q305" s="21" t="str">
        <f>IFERROR(IF(OR(O305="",P305=""),"",O305*IF(P305="",1,P305)*VLOOKUP(N305,Factors!$F$30:$H$39,3,FALSE)),"")</f>
        <v/>
      </c>
      <c r="R305" s="21" t="str">
        <f t="shared" si="9"/>
        <v/>
      </c>
    </row>
    <row r="306" spans="1:18">
      <c r="A306" s="14"/>
      <c r="B306" s="16"/>
      <c r="C306" s="14"/>
      <c r="D306" s="14"/>
      <c r="E306" s="14"/>
      <c r="F306" s="17"/>
      <c r="G306" s="14"/>
      <c r="H306" s="18" t="str">
        <f>IFERROR(VLOOKUP(C306,Factors!$A$30:$D$49,4,FALSE),"")</f>
        <v/>
      </c>
      <c r="I306" s="18" t="str">
        <f t="shared" si="8"/>
        <v/>
      </c>
      <c r="J306" s="19"/>
      <c r="K306" s="19"/>
      <c r="L306" s="19"/>
      <c r="M306" s="19"/>
      <c r="N306" s="14"/>
      <c r="O306" s="20" t="str">
        <f>IF(OR(J306="",K306=""),"",2*6371*ASIN(MIN(1,SQRT(SIN(RADIANS((IF(L306="",Setup!$B$9,L306)-J306)/2))^2+COS(RADIANS(J306))*COS(RADIANS(IF(L306="",Setup!$B$9,L306)))*SIN(RADIANS((IF(M306="",Setup!$B$10,M306)-K306)/2))^2))))</f>
        <v/>
      </c>
      <c r="P306" s="17"/>
      <c r="Q306" s="21" t="str">
        <f>IFERROR(IF(OR(O306="",P306=""),"",O306*IF(P306="",1,P306)*VLOOKUP(N306,Factors!$F$30:$H$39,3,FALSE)),"")</f>
        <v/>
      </c>
      <c r="R306" s="21" t="str">
        <f t="shared" si="9"/>
        <v/>
      </c>
    </row>
    <row r="307" spans="1:18">
      <c r="A307" s="14"/>
      <c r="B307" s="16"/>
      <c r="C307" s="14"/>
      <c r="D307" s="14"/>
      <c r="E307" s="14"/>
      <c r="F307" s="17"/>
      <c r="G307" s="14"/>
      <c r="H307" s="18" t="str">
        <f>IFERROR(VLOOKUP(C307,Factors!$A$30:$D$49,4,FALSE),"")</f>
        <v/>
      </c>
      <c r="I307" s="18" t="str">
        <f t="shared" si="8"/>
        <v/>
      </c>
      <c r="J307" s="19"/>
      <c r="K307" s="19"/>
      <c r="L307" s="19"/>
      <c r="M307" s="19"/>
      <c r="N307" s="14"/>
      <c r="O307" s="20" t="str">
        <f>IF(OR(J307="",K307=""),"",2*6371*ASIN(MIN(1,SQRT(SIN(RADIANS((IF(L307="",Setup!$B$9,L307)-J307)/2))^2+COS(RADIANS(J307))*COS(RADIANS(IF(L307="",Setup!$B$9,L307)))*SIN(RADIANS((IF(M307="",Setup!$B$10,M307)-K307)/2))^2))))</f>
        <v/>
      </c>
      <c r="P307" s="17"/>
      <c r="Q307" s="21" t="str">
        <f>IFERROR(IF(OR(O307="",P307=""),"",O307*IF(P307="",1,P307)*VLOOKUP(N307,Factors!$F$30:$H$39,3,FALSE)),"")</f>
        <v/>
      </c>
      <c r="R307" s="21" t="str">
        <f t="shared" si="9"/>
        <v/>
      </c>
    </row>
    <row r="308" spans="1:18">
      <c r="A308" s="14"/>
      <c r="B308" s="16"/>
      <c r="C308" s="14"/>
      <c r="D308" s="14"/>
      <c r="E308" s="14"/>
      <c r="F308" s="17"/>
      <c r="G308" s="14"/>
      <c r="H308" s="18" t="str">
        <f>IFERROR(VLOOKUP(C308,Factors!$A$30:$D$49,4,FALSE),"")</f>
        <v/>
      </c>
      <c r="I308" s="18" t="str">
        <f t="shared" si="8"/>
        <v/>
      </c>
      <c r="J308" s="19"/>
      <c r="K308" s="19"/>
      <c r="L308" s="19"/>
      <c r="M308" s="19"/>
      <c r="N308" s="14"/>
      <c r="O308" s="20" t="str">
        <f>IF(OR(J308="",K308=""),"",2*6371*ASIN(MIN(1,SQRT(SIN(RADIANS((IF(L308="",Setup!$B$9,L308)-J308)/2))^2+COS(RADIANS(J308))*COS(RADIANS(IF(L308="",Setup!$B$9,L308)))*SIN(RADIANS((IF(M308="",Setup!$B$10,M308)-K308)/2))^2))))</f>
        <v/>
      </c>
      <c r="P308" s="17"/>
      <c r="Q308" s="21" t="str">
        <f>IFERROR(IF(OR(O308="",P308=""),"",O308*IF(P308="",1,P308)*VLOOKUP(N308,Factors!$F$30:$H$39,3,FALSE)),"")</f>
        <v/>
      </c>
      <c r="R308" s="21" t="str">
        <f t="shared" si="9"/>
        <v/>
      </c>
    </row>
    <row r="309" spans="1:18">
      <c r="A309" s="14"/>
      <c r="B309" s="16"/>
      <c r="C309" s="14"/>
      <c r="D309" s="14"/>
      <c r="E309" s="14"/>
      <c r="F309" s="17"/>
      <c r="G309" s="14"/>
      <c r="H309" s="18" t="str">
        <f>IFERROR(VLOOKUP(C309,Factors!$A$30:$D$49,4,FALSE),"")</f>
        <v/>
      </c>
      <c r="I309" s="18" t="str">
        <f t="shared" si="8"/>
        <v/>
      </c>
      <c r="J309" s="19"/>
      <c r="K309" s="19"/>
      <c r="L309" s="19"/>
      <c r="M309" s="19"/>
      <c r="N309" s="14"/>
      <c r="O309" s="20" t="str">
        <f>IF(OR(J309="",K309=""),"",2*6371*ASIN(MIN(1,SQRT(SIN(RADIANS((IF(L309="",Setup!$B$9,L309)-J309)/2))^2+COS(RADIANS(J309))*COS(RADIANS(IF(L309="",Setup!$B$9,L309)))*SIN(RADIANS((IF(M309="",Setup!$B$10,M309)-K309)/2))^2))))</f>
        <v/>
      </c>
      <c r="P309" s="17"/>
      <c r="Q309" s="21" t="str">
        <f>IFERROR(IF(OR(O309="",P309=""),"",O309*IF(P309="",1,P309)*VLOOKUP(N309,Factors!$F$30:$H$39,3,FALSE)),"")</f>
        <v/>
      </c>
      <c r="R309" s="21" t="str">
        <f t="shared" si="9"/>
        <v/>
      </c>
    </row>
    <row r="310" spans="1:18">
      <c r="A310" s="14"/>
      <c r="B310" s="16"/>
      <c r="C310" s="14"/>
      <c r="D310" s="14"/>
      <c r="E310" s="14"/>
      <c r="F310" s="17"/>
      <c r="G310" s="14"/>
      <c r="H310" s="18" t="str">
        <f>IFERROR(VLOOKUP(C310,Factors!$A$30:$D$49,4,FALSE),"")</f>
        <v/>
      </c>
      <c r="I310" s="18" t="str">
        <f t="shared" si="8"/>
        <v/>
      </c>
      <c r="J310" s="19"/>
      <c r="K310" s="19"/>
      <c r="L310" s="19"/>
      <c r="M310" s="19"/>
      <c r="N310" s="14"/>
      <c r="O310" s="20" t="str">
        <f>IF(OR(J310="",K310=""),"",2*6371*ASIN(MIN(1,SQRT(SIN(RADIANS((IF(L310="",Setup!$B$9,L310)-J310)/2))^2+COS(RADIANS(J310))*COS(RADIANS(IF(L310="",Setup!$B$9,L310)))*SIN(RADIANS((IF(M310="",Setup!$B$10,M310)-K310)/2))^2))))</f>
        <v/>
      </c>
      <c r="P310" s="17"/>
      <c r="Q310" s="21" t="str">
        <f>IFERROR(IF(OR(O310="",P310=""),"",O310*IF(P310="",1,P310)*VLOOKUP(N310,Factors!$F$30:$H$39,3,FALSE)),"")</f>
        <v/>
      </c>
      <c r="R310" s="21" t="str">
        <f t="shared" si="9"/>
        <v/>
      </c>
    </row>
    <row r="311" spans="1:18">
      <c r="A311" s="14"/>
      <c r="B311" s="16"/>
      <c r="C311" s="14"/>
      <c r="D311" s="14"/>
      <c r="E311" s="14"/>
      <c r="F311" s="17"/>
      <c r="G311" s="14"/>
      <c r="H311" s="18" t="str">
        <f>IFERROR(VLOOKUP(C311,Factors!$A$30:$D$49,4,FALSE),"")</f>
        <v/>
      </c>
      <c r="I311" s="18" t="str">
        <f t="shared" si="8"/>
        <v/>
      </c>
      <c r="J311" s="19"/>
      <c r="K311" s="19"/>
      <c r="L311" s="19"/>
      <c r="M311" s="19"/>
      <c r="N311" s="14"/>
      <c r="O311" s="20" t="str">
        <f>IF(OR(J311="",K311=""),"",2*6371*ASIN(MIN(1,SQRT(SIN(RADIANS((IF(L311="",Setup!$B$9,L311)-J311)/2))^2+COS(RADIANS(J311))*COS(RADIANS(IF(L311="",Setup!$B$9,L311)))*SIN(RADIANS((IF(M311="",Setup!$B$10,M311)-K311)/2))^2))))</f>
        <v/>
      </c>
      <c r="P311" s="17"/>
      <c r="Q311" s="21" t="str">
        <f>IFERROR(IF(OR(O311="",P311=""),"",O311*IF(P311="",1,P311)*VLOOKUP(N311,Factors!$F$30:$H$39,3,FALSE)),"")</f>
        <v/>
      </c>
      <c r="R311" s="21" t="str">
        <f t="shared" si="9"/>
        <v/>
      </c>
    </row>
    <row r="312" spans="1:18">
      <c r="A312" s="14"/>
      <c r="B312" s="16"/>
      <c r="C312" s="14"/>
      <c r="D312" s="14"/>
      <c r="E312" s="14"/>
      <c r="F312" s="17"/>
      <c r="G312" s="14"/>
      <c r="H312" s="18" t="str">
        <f>IFERROR(VLOOKUP(C312,Factors!$A$30:$D$49,4,FALSE),"")</f>
        <v/>
      </c>
      <c r="I312" s="18" t="str">
        <f t="shared" si="8"/>
        <v/>
      </c>
      <c r="J312" s="19"/>
      <c r="K312" s="19"/>
      <c r="L312" s="19"/>
      <c r="M312" s="19"/>
      <c r="N312" s="14"/>
      <c r="O312" s="20" t="str">
        <f>IF(OR(J312="",K312=""),"",2*6371*ASIN(MIN(1,SQRT(SIN(RADIANS((IF(L312="",Setup!$B$9,L312)-J312)/2))^2+COS(RADIANS(J312))*COS(RADIANS(IF(L312="",Setup!$B$9,L312)))*SIN(RADIANS((IF(M312="",Setup!$B$10,M312)-K312)/2))^2))))</f>
        <v/>
      </c>
      <c r="P312" s="17"/>
      <c r="Q312" s="21" t="str">
        <f>IFERROR(IF(OR(O312="",P312=""),"",O312*IF(P312="",1,P312)*VLOOKUP(N312,Factors!$F$30:$H$39,3,FALSE)),"")</f>
        <v/>
      </c>
      <c r="R312" s="21" t="str">
        <f t="shared" si="9"/>
        <v/>
      </c>
    </row>
    <row r="313" spans="1:18">
      <c r="A313" s="14"/>
      <c r="B313" s="16"/>
      <c r="C313" s="14"/>
      <c r="D313" s="14"/>
      <c r="E313" s="14"/>
      <c r="F313" s="17"/>
      <c r="G313" s="14"/>
      <c r="H313" s="18" t="str">
        <f>IFERROR(VLOOKUP(C313,Factors!$A$30:$D$49,4,FALSE),"")</f>
        <v/>
      </c>
      <c r="I313" s="18" t="str">
        <f t="shared" si="8"/>
        <v/>
      </c>
      <c r="J313" s="19"/>
      <c r="K313" s="19"/>
      <c r="L313" s="19"/>
      <c r="M313" s="19"/>
      <c r="N313" s="14"/>
      <c r="O313" s="20" t="str">
        <f>IF(OR(J313="",K313=""),"",2*6371*ASIN(MIN(1,SQRT(SIN(RADIANS((IF(L313="",Setup!$B$9,L313)-J313)/2))^2+COS(RADIANS(J313))*COS(RADIANS(IF(L313="",Setup!$B$9,L313)))*SIN(RADIANS((IF(M313="",Setup!$B$10,M313)-K313)/2))^2))))</f>
        <v/>
      </c>
      <c r="P313" s="17"/>
      <c r="Q313" s="21" t="str">
        <f>IFERROR(IF(OR(O313="",P313=""),"",O313*IF(P313="",1,P313)*VLOOKUP(N313,Factors!$F$30:$H$39,3,FALSE)),"")</f>
        <v/>
      </c>
      <c r="R313" s="21" t="str">
        <f t="shared" si="9"/>
        <v/>
      </c>
    </row>
    <row r="314" spans="1:18">
      <c r="A314" s="14"/>
      <c r="B314" s="16"/>
      <c r="C314" s="14"/>
      <c r="D314" s="14"/>
      <c r="E314" s="14"/>
      <c r="F314" s="17"/>
      <c r="G314" s="14"/>
      <c r="H314" s="18" t="str">
        <f>IFERROR(VLOOKUP(C314,Factors!$A$30:$D$49,4,FALSE),"")</f>
        <v/>
      </c>
      <c r="I314" s="18" t="str">
        <f t="shared" si="8"/>
        <v/>
      </c>
      <c r="J314" s="19"/>
      <c r="K314" s="19"/>
      <c r="L314" s="19"/>
      <c r="M314" s="19"/>
      <c r="N314" s="14"/>
      <c r="O314" s="20" t="str">
        <f>IF(OR(J314="",K314=""),"",2*6371*ASIN(MIN(1,SQRT(SIN(RADIANS((IF(L314="",Setup!$B$9,L314)-J314)/2))^2+COS(RADIANS(J314))*COS(RADIANS(IF(L314="",Setup!$B$9,L314)))*SIN(RADIANS((IF(M314="",Setup!$B$10,M314)-K314)/2))^2))))</f>
        <v/>
      </c>
      <c r="P314" s="17"/>
      <c r="Q314" s="21" t="str">
        <f>IFERROR(IF(OR(O314="",P314=""),"",O314*IF(P314="",1,P314)*VLOOKUP(N314,Factors!$F$30:$H$39,3,FALSE)),"")</f>
        <v/>
      </c>
      <c r="R314" s="21" t="str">
        <f t="shared" si="9"/>
        <v/>
      </c>
    </row>
    <row r="315" spans="1:18">
      <c r="A315" s="14"/>
      <c r="B315" s="16"/>
      <c r="C315" s="14"/>
      <c r="D315" s="14"/>
      <c r="E315" s="14"/>
      <c r="F315" s="17"/>
      <c r="G315" s="14"/>
      <c r="H315" s="18" t="str">
        <f>IFERROR(VLOOKUP(C315,Factors!$A$30:$D$49,4,FALSE),"")</f>
        <v/>
      </c>
      <c r="I315" s="18" t="str">
        <f t="shared" si="8"/>
        <v/>
      </c>
      <c r="J315" s="19"/>
      <c r="K315" s="19"/>
      <c r="L315" s="19"/>
      <c r="M315" s="19"/>
      <c r="N315" s="14"/>
      <c r="O315" s="20" t="str">
        <f>IF(OR(J315="",K315=""),"",2*6371*ASIN(MIN(1,SQRT(SIN(RADIANS((IF(L315="",Setup!$B$9,L315)-J315)/2))^2+COS(RADIANS(J315))*COS(RADIANS(IF(L315="",Setup!$B$9,L315)))*SIN(RADIANS((IF(M315="",Setup!$B$10,M315)-K315)/2))^2))))</f>
        <v/>
      </c>
      <c r="P315" s="17"/>
      <c r="Q315" s="21" t="str">
        <f>IFERROR(IF(OR(O315="",P315=""),"",O315*IF(P315="",1,P315)*VLOOKUP(N315,Factors!$F$30:$H$39,3,FALSE)),"")</f>
        <v/>
      </c>
      <c r="R315" s="21" t="str">
        <f t="shared" si="9"/>
        <v/>
      </c>
    </row>
    <row r="316" spans="1:18">
      <c r="A316" s="14"/>
      <c r="B316" s="16"/>
      <c r="C316" s="14"/>
      <c r="D316" s="14"/>
      <c r="E316" s="14"/>
      <c r="F316" s="17"/>
      <c r="G316" s="14"/>
      <c r="H316" s="18" t="str">
        <f>IFERROR(VLOOKUP(C316,Factors!$A$30:$D$49,4,FALSE),"")</f>
        <v/>
      </c>
      <c r="I316" s="18" t="str">
        <f t="shared" si="8"/>
        <v/>
      </c>
      <c r="J316" s="19"/>
      <c r="K316" s="19"/>
      <c r="L316" s="19"/>
      <c r="M316" s="19"/>
      <c r="N316" s="14"/>
      <c r="O316" s="20" t="str">
        <f>IF(OR(J316="",K316=""),"",2*6371*ASIN(MIN(1,SQRT(SIN(RADIANS((IF(L316="",Setup!$B$9,L316)-J316)/2))^2+COS(RADIANS(J316))*COS(RADIANS(IF(L316="",Setup!$B$9,L316)))*SIN(RADIANS((IF(M316="",Setup!$B$10,M316)-K316)/2))^2))))</f>
        <v/>
      </c>
      <c r="P316" s="17"/>
      <c r="Q316" s="21" t="str">
        <f>IFERROR(IF(OR(O316="",P316=""),"",O316*IF(P316="",1,P316)*VLOOKUP(N316,Factors!$F$30:$H$39,3,FALSE)),"")</f>
        <v/>
      </c>
      <c r="R316" s="21" t="str">
        <f t="shared" si="9"/>
        <v/>
      </c>
    </row>
    <row r="317" spans="1:18">
      <c r="A317" s="14"/>
      <c r="B317" s="16"/>
      <c r="C317" s="14"/>
      <c r="D317" s="14"/>
      <c r="E317" s="14"/>
      <c r="F317" s="17"/>
      <c r="G317" s="14"/>
      <c r="H317" s="18" t="str">
        <f>IFERROR(VLOOKUP(C317,Factors!$A$30:$D$49,4,FALSE),"")</f>
        <v/>
      </c>
      <c r="I317" s="18" t="str">
        <f t="shared" si="8"/>
        <v/>
      </c>
      <c r="J317" s="19"/>
      <c r="K317" s="19"/>
      <c r="L317" s="19"/>
      <c r="M317" s="19"/>
      <c r="N317" s="14"/>
      <c r="O317" s="20" t="str">
        <f>IF(OR(J317="",K317=""),"",2*6371*ASIN(MIN(1,SQRT(SIN(RADIANS((IF(L317="",Setup!$B$9,L317)-J317)/2))^2+COS(RADIANS(J317))*COS(RADIANS(IF(L317="",Setup!$B$9,L317)))*SIN(RADIANS((IF(M317="",Setup!$B$10,M317)-K317)/2))^2))))</f>
        <v/>
      </c>
      <c r="P317" s="17"/>
      <c r="Q317" s="21" t="str">
        <f>IFERROR(IF(OR(O317="",P317=""),"",O317*IF(P317="",1,P317)*VLOOKUP(N317,Factors!$F$30:$H$39,3,FALSE)),"")</f>
        <v/>
      </c>
      <c r="R317" s="21" t="str">
        <f t="shared" si="9"/>
        <v/>
      </c>
    </row>
    <row r="318" spans="1:18">
      <c r="A318" s="14"/>
      <c r="B318" s="16"/>
      <c r="C318" s="14"/>
      <c r="D318" s="14"/>
      <c r="E318" s="14"/>
      <c r="F318" s="17"/>
      <c r="G318" s="14"/>
      <c r="H318" s="18" t="str">
        <f>IFERROR(VLOOKUP(C318,Factors!$A$30:$D$49,4,FALSE),"")</f>
        <v/>
      </c>
      <c r="I318" s="18" t="str">
        <f t="shared" si="8"/>
        <v/>
      </c>
      <c r="J318" s="19"/>
      <c r="K318" s="19"/>
      <c r="L318" s="19"/>
      <c r="M318" s="19"/>
      <c r="N318" s="14"/>
      <c r="O318" s="20" t="str">
        <f>IF(OR(J318="",K318=""),"",2*6371*ASIN(MIN(1,SQRT(SIN(RADIANS((IF(L318="",Setup!$B$9,L318)-J318)/2))^2+COS(RADIANS(J318))*COS(RADIANS(IF(L318="",Setup!$B$9,L318)))*SIN(RADIANS((IF(M318="",Setup!$B$10,M318)-K318)/2))^2))))</f>
        <v/>
      </c>
      <c r="P318" s="17"/>
      <c r="Q318" s="21" t="str">
        <f>IFERROR(IF(OR(O318="",P318=""),"",O318*IF(P318="",1,P318)*VLOOKUP(N318,Factors!$F$30:$H$39,3,FALSE)),"")</f>
        <v/>
      </c>
      <c r="R318" s="21" t="str">
        <f t="shared" si="9"/>
        <v/>
      </c>
    </row>
    <row r="319" spans="1:18">
      <c r="A319" s="14"/>
      <c r="B319" s="16"/>
      <c r="C319" s="14"/>
      <c r="D319" s="14"/>
      <c r="E319" s="14"/>
      <c r="F319" s="17"/>
      <c r="G319" s="14"/>
      <c r="H319" s="18" t="str">
        <f>IFERROR(VLOOKUP(C319,Factors!$A$30:$D$49,4,FALSE),"")</f>
        <v/>
      </c>
      <c r="I319" s="18" t="str">
        <f t="shared" si="8"/>
        <v/>
      </c>
      <c r="J319" s="19"/>
      <c r="K319" s="19"/>
      <c r="L319" s="19"/>
      <c r="M319" s="19"/>
      <c r="N319" s="14"/>
      <c r="O319" s="20" t="str">
        <f>IF(OR(J319="",K319=""),"",2*6371*ASIN(MIN(1,SQRT(SIN(RADIANS((IF(L319="",Setup!$B$9,L319)-J319)/2))^2+COS(RADIANS(J319))*COS(RADIANS(IF(L319="",Setup!$B$9,L319)))*SIN(RADIANS((IF(M319="",Setup!$B$10,M319)-K319)/2))^2))))</f>
        <v/>
      </c>
      <c r="P319" s="17"/>
      <c r="Q319" s="21" t="str">
        <f>IFERROR(IF(OR(O319="",P319=""),"",O319*IF(P319="",1,P319)*VLOOKUP(N319,Factors!$F$30:$H$39,3,FALSE)),"")</f>
        <v/>
      </c>
      <c r="R319" s="21" t="str">
        <f t="shared" si="9"/>
        <v/>
      </c>
    </row>
    <row r="320" spans="1:18">
      <c r="A320" s="14"/>
      <c r="B320" s="16"/>
      <c r="C320" s="14"/>
      <c r="D320" s="14"/>
      <c r="E320" s="14"/>
      <c r="F320" s="17"/>
      <c r="G320" s="14"/>
      <c r="H320" s="18" t="str">
        <f>IFERROR(VLOOKUP(C320,Factors!$A$30:$D$49,4,FALSE),"")</f>
        <v/>
      </c>
      <c r="I320" s="18" t="str">
        <f t="shared" si="8"/>
        <v/>
      </c>
      <c r="J320" s="19"/>
      <c r="K320" s="19"/>
      <c r="L320" s="19"/>
      <c r="M320" s="19"/>
      <c r="N320" s="14"/>
      <c r="O320" s="20" t="str">
        <f>IF(OR(J320="",K320=""),"",2*6371*ASIN(MIN(1,SQRT(SIN(RADIANS((IF(L320="",Setup!$B$9,L320)-J320)/2))^2+COS(RADIANS(J320))*COS(RADIANS(IF(L320="",Setup!$B$9,L320)))*SIN(RADIANS((IF(M320="",Setup!$B$10,M320)-K320)/2))^2))))</f>
        <v/>
      </c>
      <c r="P320" s="17"/>
      <c r="Q320" s="21" t="str">
        <f>IFERROR(IF(OR(O320="",P320=""),"",O320*IF(P320="",1,P320)*VLOOKUP(N320,Factors!$F$30:$H$39,3,FALSE)),"")</f>
        <v/>
      </c>
      <c r="R320" s="21" t="str">
        <f t="shared" si="9"/>
        <v/>
      </c>
    </row>
    <row r="321" spans="1:18">
      <c r="A321" s="14"/>
      <c r="B321" s="16"/>
      <c r="C321" s="14"/>
      <c r="D321" s="14"/>
      <c r="E321" s="14"/>
      <c r="F321" s="17"/>
      <c r="G321" s="14"/>
      <c r="H321" s="18" t="str">
        <f>IFERROR(VLOOKUP(C321,Factors!$A$30:$D$49,4,FALSE),"")</f>
        <v/>
      </c>
      <c r="I321" s="18" t="str">
        <f t="shared" si="8"/>
        <v/>
      </c>
      <c r="J321" s="19"/>
      <c r="K321" s="19"/>
      <c r="L321" s="19"/>
      <c r="M321" s="19"/>
      <c r="N321" s="14"/>
      <c r="O321" s="20" t="str">
        <f>IF(OR(J321="",K321=""),"",2*6371*ASIN(MIN(1,SQRT(SIN(RADIANS((IF(L321="",Setup!$B$9,L321)-J321)/2))^2+COS(RADIANS(J321))*COS(RADIANS(IF(L321="",Setup!$B$9,L321)))*SIN(RADIANS((IF(M321="",Setup!$B$10,M321)-K321)/2))^2))))</f>
        <v/>
      </c>
      <c r="P321" s="17"/>
      <c r="Q321" s="21" t="str">
        <f>IFERROR(IF(OR(O321="",P321=""),"",O321*IF(P321="",1,P321)*VLOOKUP(N321,Factors!$F$30:$H$39,3,FALSE)),"")</f>
        <v/>
      </c>
      <c r="R321" s="21" t="str">
        <f t="shared" si="9"/>
        <v/>
      </c>
    </row>
    <row r="322" spans="1:18">
      <c r="A322" s="14"/>
      <c r="B322" s="16"/>
      <c r="C322" s="14"/>
      <c r="D322" s="14"/>
      <c r="E322" s="14"/>
      <c r="F322" s="17"/>
      <c r="G322" s="14"/>
      <c r="H322" s="18" t="str">
        <f>IFERROR(VLOOKUP(C322,Factors!$A$30:$D$49,4,FALSE),"")</f>
        <v/>
      </c>
      <c r="I322" s="18" t="str">
        <f t="shared" ref="I322:I385" si="10">IF(OR(F322="",H322=""),"",F322*H322)</f>
        <v/>
      </c>
      <c r="J322" s="19"/>
      <c r="K322" s="19"/>
      <c r="L322" s="19"/>
      <c r="M322" s="19"/>
      <c r="N322" s="14"/>
      <c r="O322" s="20" t="str">
        <f>IF(OR(J322="",K322=""),"",2*6371*ASIN(MIN(1,SQRT(SIN(RADIANS((IF(L322="",Setup!$B$9,L322)-J322)/2))^2+COS(RADIANS(J322))*COS(RADIANS(IF(L322="",Setup!$B$9,L322)))*SIN(RADIANS((IF(M322="",Setup!$B$10,M322)-K322)/2))^2))))</f>
        <v/>
      </c>
      <c r="P322" s="17"/>
      <c r="Q322" s="21" t="str">
        <f>IFERROR(IF(OR(O322="",P322=""),"",O322*IF(P322="",1,P322)*VLOOKUP(N322,Factors!$F$30:$H$39,3,FALSE)),"")</f>
        <v/>
      </c>
      <c r="R322" s="21" t="str">
        <f t="shared" ref="R322:R385" si="11">IF(AND(I322="",Q322=""),"",SUM(I322,Q322))</f>
        <v/>
      </c>
    </row>
    <row r="323" spans="1:18">
      <c r="A323" s="14"/>
      <c r="B323" s="16"/>
      <c r="C323" s="14"/>
      <c r="D323" s="14"/>
      <c r="E323" s="14"/>
      <c r="F323" s="17"/>
      <c r="G323" s="14"/>
      <c r="H323" s="18" t="str">
        <f>IFERROR(VLOOKUP(C323,Factors!$A$30:$D$49,4,FALSE),"")</f>
        <v/>
      </c>
      <c r="I323" s="18" t="str">
        <f t="shared" si="10"/>
        <v/>
      </c>
      <c r="J323" s="19"/>
      <c r="K323" s="19"/>
      <c r="L323" s="19"/>
      <c r="M323" s="19"/>
      <c r="N323" s="14"/>
      <c r="O323" s="20" t="str">
        <f>IF(OR(J323="",K323=""),"",2*6371*ASIN(MIN(1,SQRT(SIN(RADIANS((IF(L323="",Setup!$B$9,L323)-J323)/2))^2+COS(RADIANS(J323))*COS(RADIANS(IF(L323="",Setup!$B$9,L323)))*SIN(RADIANS((IF(M323="",Setup!$B$10,M323)-K323)/2))^2))))</f>
        <v/>
      </c>
      <c r="P323" s="17"/>
      <c r="Q323" s="21" t="str">
        <f>IFERROR(IF(OR(O323="",P323=""),"",O323*IF(P323="",1,P323)*VLOOKUP(N323,Factors!$F$30:$H$39,3,FALSE)),"")</f>
        <v/>
      </c>
      <c r="R323" s="21" t="str">
        <f t="shared" si="11"/>
        <v/>
      </c>
    </row>
    <row r="324" spans="1:18">
      <c r="A324" s="14"/>
      <c r="B324" s="16"/>
      <c r="C324" s="14"/>
      <c r="D324" s="14"/>
      <c r="E324" s="14"/>
      <c r="F324" s="17"/>
      <c r="G324" s="14"/>
      <c r="H324" s="18" t="str">
        <f>IFERROR(VLOOKUP(C324,Factors!$A$30:$D$49,4,FALSE),"")</f>
        <v/>
      </c>
      <c r="I324" s="18" t="str">
        <f t="shared" si="10"/>
        <v/>
      </c>
      <c r="J324" s="19"/>
      <c r="K324" s="19"/>
      <c r="L324" s="19"/>
      <c r="M324" s="19"/>
      <c r="N324" s="14"/>
      <c r="O324" s="20" t="str">
        <f>IF(OR(J324="",K324=""),"",2*6371*ASIN(MIN(1,SQRT(SIN(RADIANS((IF(L324="",Setup!$B$9,L324)-J324)/2))^2+COS(RADIANS(J324))*COS(RADIANS(IF(L324="",Setup!$B$9,L324)))*SIN(RADIANS((IF(M324="",Setup!$B$10,M324)-K324)/2))^2))))</f>
        <v/>
      </c>
      <c r="P324" s="17"/>
      <c r="Q324" s="21" t="str">
        <f>IFERROR(IF(OR(O324="",P324=""),"",O324*IF(P324="",1,P324)*VLOOKUP(N324,Factors!$F$30:$H$39,3,FALSE)),"")</f>
        <v/>
      </c>
      <c r="R324" s="21" t="str">
        <f t="shared" si="11"/>
        <v/>
      </c>
    </row>
    <row r="325" spans="1:18">
      <c r="A325" s="14"/>
      <c r="B325" s="16"/>
      <c r="C325" s="14"/>
      <c r="D325" s="14"/>
      <c r="E325" s="14"/>
      <c r="F325" s="17"/>
      <c r="G325" s="14"/>
      <c r="H325" s="18" t="str">
        <f>IFERROR(VLOOKUP(C325,Factors!$A$30:$D$49,4,FALSE),"")</f>
        <v/>
      </c>
      <c r="I325" s="18" t="str">
        <f t="shared" si="10"/>
        <v/>
      </c>
      <c r="J325" s="19"/>
      <c r="K325" s="19"/>
      <c r="L325" s="19"/>
      <c r="M325" s="19"/>
      <c r="N325" s="14"/>
      <c r="O325" s="20" t="str">
        <f>IF(OR(J325="",K325=""),"",2*6371*ASIN(MIN(1,SQRT(SIN(RADIANS((IF(L325="",Setup!$B$9,L325)-J325)/2))^2+COS(RADIANS(J325))*COS(RADIANS(IF(L325="",Setup!$B$9,L325)))*SIN(RADIANS((IF(M325="",Setup!$B$10,M325)-K325)/2))^2))))</f>
        <v/>
      </c>
      <c r="P325" s="17"/>
      <c r="Q325" s="21" t="str">
        <f>IFERROR(IF(OR(O325="",P325=""),"",O325*IF(P325="",1,P325)*VLOOKUP(N325,Factors!$F$30:$H$39,3,FALSE)),"")</f>
        <v/>
      </c>
      <c r="R325" s="21" t="str">
        <f t="shared" si="11"/>
        <v/>
      </c>
    </row>
    <row r="326" spans="1:18">
      <c r="A326" s="14"/>
      <c r="B326" s="16"/>
      <c r="C326" s="14"/>
      <c r="D326" s="14"/>
      <c r="E326" s="14"/>
      <c r="F326" s="17"/>
      <c r="G326" s="14"/>
      <c r="H326" s="18" t="str">
        <f>IFERROR(VLOOKUP(C326,Factors!$A$30:$D$49,4,FALSE),"")</f>
        <v/>
      </c>
      <c r="I326" s="18" t="str">
        <f t="shared" si="10"/>
        <v/>
      </c>
      <c r="J326" s="19"/>
      <c r="K326" s="19"/>
      <c r="L326" s="19"/>
      <c r="M326" s="19"/>
      <c r="N326" s="14"/>
      <c r="O326" s="20" t="str">
        <f>IF(OR(J326="",K326=""),"",2*6371*ASIN(MIN(1,SQRT(SIN(RADIANS((IF(L326="",Setup!$B$9,L326)-J326)/2))^2+COS(RADIANS(J326))*COS(RADIANS(IF(L326="",Setup!$B$9,L326)))*SIN(RADIANS((IF(M326="",Setup!$B$10,M326)-K326)/2))^2))))</f>
        <v/>
      </c>
      <c r="P326" s="17"/>
      <c r="Q326" s="21" t="str">
        <f>IFERROR(IF(OR(O326="",P326=""),"",O326*IF(P326="",1,P326)*VLOOKUP(N326,Factors!$F$30:$H$39,3,FALSE)),"")</f>
        <v/>
      </c>
      <c r="R326" s="21" t="str">
        <f t="shared" si="11"/>
        <v/>
      </c>
    </row>
    <row r="327" spans="1:18">
      <c r="A327" s="14"/>
      <c r="B327" s="16"/>
      <c r="C327" s="14"/>
      <c r="D327" s="14"/>
      <c r="E327" s="14"/>
      <c r="F327" s="17"/>
      <c r="G327" s="14"/>
      <c r="H327" s="18" t="str">
        <f>IFERROR(VLOOKUP(C327,Factors!$A$30:$D$49,4,FALSE),"")</f>
        <v/>
      </c>
      <c r="I327" s="18" t="str">
        <f t="shared" si="10"/>
        <v/>
      </c>
      <c r="J327" s="19"/>
      <c r="K327" s="19"/>
      <c r="L327" s="19"/>
      <c r="M327" s="19"/>
      <c r="N327" s="14"/>
      <c r="O327" s="20" t="str">
        <f>IF(OR(J327="",K327=""),"",2*6371*ASIN(MIN(1,SQRT(SIN(RADIANS((IF(L327="",Setup!$B$9,L327)-J327)/2))^2+COS(RADIANS(J327))*COS(RADIANS(IF(L327="",Setup!$B$9,L327)))*SIN(RADIANS((IF(M327="",Setup!$B$10,M327)-K327)/2))^2))))</f>
        <v/>
      </c>
      <c r="P327" s="17"/>
      <c r="Q327" s="21" t="str">
        <f>IFERROR(IF(OR(O327="",P327=""),"",O327*IF(P327="",1,P327)*VLOOKUP(N327,Factors!$F$30:$H$39,3,FALSE)),"")</f>
        <v/>
      </c>
      <c r="R327" s="21" t="str">
        <f t="shared" si="11"/>
        <v/>
      </c>
    </row>
    <row r="328" spans="1:18">
      <c r="A328" s="14"/>
      <c r="B328" s="16"/>
      <c r="C328" s="14"/>
      <c r="D328" s="14"/>
      <c r="E328" s="14"/>
      <c r="F328" s="17"/>
      <c r="G328" s="14"/>
      <c r="H328" s="18" t="str">
        <f>IFERROR(VLOOKUP(C328,Factors!$A$30:$D$49,4,FALSE),"")</f>
        <v/>
      </c>
      <c r="I328" s="18" t="str">
        <f t="shared" si="10"/>
        <v/>
      </c>
      <c r="J328" s="19"/>
      <c r="K328" s="19"/>
      <c r="L328" s="19"/>
      <c r="M328" s="19"/>
      <c r="N328" s="14"/>
      <c r="O328" s="20" t="str">
        <f>IF(OR(J328="",K328=""),"",2*6371*ASIN(MIN(1,SQRT(SIN(RADIANS((IF(L328="",Setup!$B$9,L328)-J328)/2))^2+COS(RADIANS(J328))*COS(RADIANS(IF(L328="",Setup!$B$9,L328)))*SIN(RADIANS((IF(M328="",Setup!$B$10,M328)-K328)/2))^2))))</f>
        <v/>
      </c>
      <c r="P328" s="17"/>
      <c r="Q328" s="21" t="str">
        <f>IFERROR(IF(OR(O328="",P328=""),"",O328*IF(P328="",1,P328)*VLOOKUP(N328,Factors!$F$30:$H$39,3,FALSE)),"")</f>
        <v/>
      </c>
      <c r="R328" s="21" t="str">
        <f t="shared" si="11"/>
        <v/>
      </c>
    </row>
    <row r="329" spans="1:18">
      <c r="A329" s="14"/>
      <c r="B329" s="16"/>
      <c r="C329" s="14"/>
      <c r="D329" s="14"/>
      <c r="E329" s="14"/>
      <c r="F329" s="17"/>
      <c r="G329" s="14"/>
      <c r="H329" s="18" t="str">
        <f>IFERROR(VLOOKUP(C329,Factors!$A$30:$D$49,4,FALSE),"")</f>
        <v/>
      </c>
      <c r="I329" s="18" t="str">
        <f t="shared" si="10"/>
        <v/>
      </c>
      <c r="J329" s="19"/>
      <c r="K329" s="19"/>
      <c r="L329" s="19"/>
      <c r="M329" s="19"/>
      <c r="N329" s="14"/>
      <c r="O329" s="20" t="str">
        <f>IF(OR(J329="",K329=""),"",2*6371*ASIN(MIN(1,SQRT(SIN(RADIANS((IF(L329="",Setup!$B$9,L329)-J329)/2))^2+COS(RADIANS(J329))*COS(RADIANS(IF(L329="",Setup!$B$9,L329)))*SIN(RADIANS((IF(M329="",Setup!$B$10,M329)-K329)/2))^2))))</f>
        <v/>
      </c>
      <c r="P329" s="17"/>
      <c r="Q329" s="21" t="str">
        <f>IFERROR(IF(OR(O329="",P329=""),"",O329*IF(P329="",1,P329)*VLOOKUP(N329,Factors!$F$30:$H$39,3,FALSE)),"")</f>
        <v/>
      </c>
      <c r="R329" s="21" t="str">
        <f t="shared" si="11"/>
        <v/>
      </c>
    </row>
    <row r="330" spans="1:18">
      <c r="A330" s="14"/>
      <c r="B330" s="16"/>
      <c r="C330" s="14"/>
      <c r="D330" s="14"/>
      <c r="E330" s="14"/>
      <c r="F330" s="17"/>
      <c r="G330" s="14"/>
      <c r="H330" s="18" t="str">
        <f>IFERROR(VLOOKUP(C330,Factors!$A$30:$D$49,4,FALSE),"")</f>
        <v/>
      </c>
      <c r="I330" s="18" t="str">
        <f t="shared" si="10"/>
        <v/>
      </c>
      <c r="J330" s="19"/>
      <c r="K330" s="19"/>
      <c r="L330" s="19"/>
      <c r="M330" s="19"/>
      <c r="N330" s="14"/>
      <c r="O330" s="20" t="str">
        <f>IF(OR(J330="",K330=""),"",2*6371*ASIN(MIN(1,SQRT(SIN(RADIANS((IF(L330="",Setup!$B$9,L330)-J330)/2))^2+COS(RADIANS(J330))*COS(RADIANS(IF(L330="",Setup!$B$9,L330)))*SIN(RADIANS((IF(M330="",Setup!$B$10,M330)-K330)/2))^2))))</f>
        <v/>
      </c>
      <c r="P330" s="17"/>
      <c r="Q330" s="21" t="str">
        <f>IFERROR(IF(OR(O330="",P330=""),"",O330*IF(P330="",1,P330)*VLOOKUP(N330,Factors!$F$30:$H$39,3,FALSE)),"")</f>
        <v/>
      </c>
      <c r="R330" s="21" t="str">
        <f t="shared" si="11"/>
        <v/>
      </c>
    </row>
    <row r="331" spans="1:18">
      <c r="A331" s="14"/>
      <c r="B331" s="16"/>
      <c r="C331" s="14"/>
      <c r="D331" s="14"/>
      <c r="E331" s="14"/>
      <c r="F331" s="17"/>
      <c r="G331" s="14"/>
      <c r="H331" s="18" t="str">
        <f>IFERROR(VLOOKUP(C331,Factors!$A$30:$D$49,4,FALSE),"")</f>
        <v/>
      </c>
      <c r="I331" s="18" t="str">
        <f t="shared" si="10"/>
        <v/>
      </c>
      <c r="J331" s="19"/>
      <c r="K331" s="19"/>
      <c r="L331" s="19"/>
      <c r="M331" s="19"/>
      <c r="N331" s="14"/>
      <c r="O331" s="20" t="str">
        <f>IF(OR(J331="",K331=""),"",2*6371*ASIN(MIN(1,SQRT(SIN(RADIANS((IF(L331="",Setup!$B$9,L331)-J331)/2))^2+COS(RADIANS(J331))*COS(RADIANS(IF(L331="",Setup!$B$9,L331)))*SIN(RADIANS((IF(M331="",Setup!$B$10,M331)-K331)/2))^2))))</f>
        <v/>
      </c>
      <c r="P331" s="17"/>
      <c r="Q331" s="21" t="str">
        <f>IFERROR(IF(OR(O331="",P331=""),"",O331*IF(P331="",1,P331)*VLOOKUP(N331,Factors!$F$30:$H$39,3,FALSE)),"")</f>
        <v/>
      </c>
      <c r="R331" s="21" t="str">
        <f t="shared" si="11"/>
        <v/>
      </c>
    </row>
    <row r="332" spans="1:18">
      <c r="A332" s="14"/>
      <c r="B332" s="16"/>
      <c r="C332" s="14"/>
      <c r="D332" s="14"/>
      <c r="E332" s="14"/>
      <c r="F332" s="17"/>
      <c r="G332" s="14"/>
      <c r="H332" s="18" t="str">
        <f>IFERROR(VLOOKUP(C332,Factors!$A$30:$D$49,4,FALSE),"")</f>
        <v/>
      </c>
      <c r="I332" s="18" t="str">
        <f t="shared" si="10"/>
        <v/>
      </c>
      <c r="J332" s="19"/>
      <c r="K332" s="19"/>
      <c r="L332" s="19"/>
      <c r="M332" s="19"/>
      <c r="N332" s="14"/>
      <c r="O332" s="20" t="str">
        <f>IF(OR(J332="",K332=""),"",2*6371*ASIN(MIN(1,SQRT(SIN(RADIANS((IF(L332="",Setup!$B$9,L332)-J332)/2))^2+COS(RADIANS(J332))*COS(RADIANS(IF(L332="",Setup!$B$9,L332)))*SIN(RADIANS((IF(M332="",Setup!$B$10,M332)-K332)/2))^2))))</f>
        <v/>
      </c>
      <c r="P332" s="17"/>
      <c r="Q332" s="21" t="str">
        <f>IFERROR(IF(OR(O332="",P332=""),"",O332*IF(P332="",1,P332)*VLOOKUP(N332,Factors!$F$30:$H$39,3,FALSE)),"")</f>
        <v/>
      </c>
      <c r="R332" s="21" t="str">
        <f t="shared" si="11"/>
        <v/>
      </c>
    </row>
    <row r="333" spans="1:18">
      <c r="A333" s="14"/>
      <c r="B333" s="16"/>
      <c r="C333" s="14"/>
      <c r="D333" s="14"/>
      <c r="E333" s="14"/>
      <c r="F333" s="17"/>
      <c r="G333" s="14"/>
      <c r="H333" s="18" t="str">
        <f>IFERROR(VLOOKUP(C333,Factors!$A$30:$D$49,4,FALSE),"")</f>
        <v/>
      </c>
      <c r="I333" s="18" t="str">
        <f t="shared" si="10"/>
        <v/>
      </c>
      <c r="J333" s="19"/>
      <c r="K333" s="19"/>
      <c r="L333" s="19"/>
      <c r="M333" s="19"/>
      <c r="N333" s="14"/>
      <c r="O333" s="20" t="str">
        <f>IF(OR(J333="",K333=""),"",2*6371*ASIN(MIN(1,SQRT(SIN(RADIANS((IF(L333="",Setup!$B$9,L333)-J333)/2))^2+COS(RADIANS(J333))*COS(RADIANS(IF(L333="",Setup!$B$9,L333)))*SIN(RADIANS((IF(M333="",Setup!$B$10,M333)-K333)/2))^2))))</f>
        <v/>
      </c>
      <c r="P333" s="17"/>
      <c r="Q333" s="21" t="str">
        <f>IFERROR(IF(OR(O333="",P333=""),"",O333*IF(P333="",1,P333)*VLOOKUP(N333,Factors!$F$30:$H$39,3,FALSE)),"")</f>
        <v/>
      </c>
      <c r="R333" s="21" t="str">
        <f t="shared" si="11"/>
        <v/>
      </c>
    </row>
    <row r="334" spans="1:18">
      <c r="A334" s="14"/>
      <c r="B334" s="16"/>
      <c r="C334" s="14"/>
      <c r="D334" s="14"/>
      <c r="E334" s="14"/>
      <c r="F334" s="17"/>
      <c r="G334" s="14"/>
      <c r="H334" s="18" t="str">
        <f>IFERROR(VLOOKUP(C334,Factors!$A$30:$D$49,4,FALSE),"")</f>
        <v/>
      </c>
      <c r="I334" s="18" t="str">
        <f t="shared" si="10"/>
        <v/>
      </c>
      <c r="J334" s="19"/>
      <c r="K334" s="19"/>
      <c r="L334" s="19"/>
      <c r="M334" s="19"/>
      <c r="N334" s="14"/>
      <c r="O334" s="20" t="str">
        <f>IF(OR(J334="",K334=""),"",2*6371*ASIN(MIN(1,SQRT(SIN(RADIANS((IF(L334="",Setup!$B$9,L334)-J334)/2))^2+COS(RADIANS(J334))*COS(RADIANS(IF(L334="",Setup!$B$9,L334)))*SIN(RADIANS((IF(M334="",Setup!$B$10,M334)-K334)/2))^2))))</f>
        <v/>
      </c>
      <c r="P334" s="17"/>
      <c r="Q334" s="21" t="str">
        <f>IFERROR(IF(OR(O334="",P334=""),"",O334*IF(P334="",1,P334)*VLOOKUP(N334,Factors!$F$30:$H$39,3,FALSE)),"")</f>
        <v/>
      </c>
      <c r="R334" s="21" t="str">
        <f t="shared" si="11"/>
        <v/>
      </c>
    </row>
    <row r="335" spans="1:18">
      <c r="A335" s="14"/>
      <c r="B335" s="16"/>
      <c r="C335" s="14"/>
      <c r="D335" s="14"/>
      <c r="E335" s="14"/>
      <c r="F335" s="17"/>
      <c r="G335" s="14"/>
      <c r="H335" s="18" t="str">
        <f>IFERROR(VLOOKUP(C335,Factors!$A$30:$D$49,4,FALSE),"")</f>
        <v/>
      </c>
      <c r="I335" s="18" t="str">
        <f t="shared" si="10"/>
        <v/>
      </c>
      <c r="J335" s="19"/>
      <c r="K335" s="19"/>
      <c r="L335" s="19"/>
      <c r="M335" s="19"/>
      <c r="N335" s="14"/>
      <c r="O335" s="20" t="str">
        <f>IF(OR(J335="",K335=""),"",2*6371*ASIN(MIN(1,SQRT(SIN(RADIANS((IF(L335="",Setup!$B$9,L335)-J335)/2))^2+COS(RADIANS(J335))*COS(RADIANS(IF(L335="",Setup!$B$9,L335)))*SIN(RADIANS((IF(M335="",Setup!$B$10,M335)-K335)/2))^2))))</f>
        <v/>
      </c>
      <c r="P335" s="17"/>
      <c r="Q335" s="21" t="str">
        <f>IFERROR(IF(OR(O335="",P335=""),"",O335*IF(P335="",1,P335)*VLOOKUP(N335,Factors!$F$30:$H$39,3,FALSE)),"")</f>
        <v/>
      </c>
      <c r="R335" s="21" t="str">
        <f t="shared" si="11"/>
        <v/>
      </c>
    </row>
    <row r="336" spans="1:18">
      <c r="A336" s="14"/>
      <c r="B336" s="16"/>
      <c r="C336" s="14"/>
      <c r="D336" s="14"/>
      <c r="E336" s="14"/>
      <c r="F336" s="17"/>
      <c r="G336" s="14"/>
      <c r="H336" s="18" t="str">
        <f>IFERROR(VLOOKUP(C336,Factors!$A$30:$D$49,4,FALSE),"")</f>
        <v/>
      </c>
      <c r="I336" s="18" t="str">
        <f t="shared" si="10"/>
        <v/>
      </c>
      <c r="J336" s="19"/>
      <c r="K336" s="19"/>
      <c r="L336" s="19"/>
      <c r="M336" s="19"/>
      <c r="N336" s="14"/>
      <c r="O336" s="20" t="str">
        <f>IF(OR(J336="",K336=""),"",2*6371*ASIN(MIN(1,SQRT(SIN(RADIANS((IF(L336="",Setup!$B$9,L336)-J336)/2))^2+COS(RADIANS(J336))*COS(RADIANS(IF(L336="",Setup!$B$9,L336)))*SIN(RADIANS((IF(M336="",Setup!$B$10,M336)-K336)/2))^2))))</f>
        <v/>
      </c>
      <c r="P336" s="17"/>
      <c r="Q336" s="21" t="str">
        <f>IFERROR(IF(OR(O336="",P336=""),"",O336*IF(P336="",1,P336)*VLOOKUP(N336,Factors!$F$30:$H$39,3,FALSE)),"")</f>
        <v/>
      </c>
      <c r="R336" s="21" t="str">
        <f t="shared" si="11"/>
        <v/>
      </c>
    </row>
    <row r="337" spans="1:18">
      <c r="A337" s="14"/>
      <c r="B337" s="16"/>
      <c r="C337" s="14"/>
      <c r="D337" s="14"/>
      <c r="E337" s="14"/>
      <c r="F337" s="17"/>
      <c r="G337" s="14"/>
      <c r="H337" s="18" t="str">
        <f>IFERROR(VLOOKUP(C337,Factors!$A$30:$D$49,4,FALSE),"")</f>
        <v/>
      </c>
      <c r="I337" s="18" t="str">
        <f t="shared" si="10"/>
        <v/>
      </c>
      <c r="J337" s="19"/>
      <c r="K337" s="19"/>
      <c r="L337" s="19"/>
      <c r="M337" s="19"/>
      <c r="N337" s="14"/>
      <c r="O337" s="20" t="str">
        <f>IF(OR(J337="",K337=""),"",2*6371*ASIN(MIN(1,SQRT(SIN(RADIANS((IF(L337="",Setup!$B$9,L337)-J337)/2))^2+COS(RADIANS(J337))*COS(RADIANS(IF(L337="",Setup!$B$9,L337)))*SIN(RADIANS((IF(M337="",Setup!$B$10,M337)-K337)/2))^2))))</f>
        <v/>
      </c>
      <c r="P337" s="17"/>
      <c r="Q337" s="21" t="str">
        <f>IFERROR(IF(OR(O337="",P337=""),"",O337*IF(P337="",1,P337)*VLOOKUP(N337,Factors!$F$30:$H$39,3,FALSE)),"")</f>
        <v/>
      </c>
      <c r="R337" s="21" t="str">
        <f t="shared" si="11"/>
        <v/>
      </c>
    </row>
    <row r="338" spans="1:18">
      <c r="A338" s="14"/>
      <c r="B338" s="16"/>
      <c r="C338" s="14"/>
      <c r="D338" s="14"/>
      <c r="E338" s="14"/>
      <c r="F338" s="17"/>
      <c r="G338" s="14"/>
      <c r="H338" s="18" t="str">
        <f>IFERROR(VLOOKUP(C338,Factors!$A$30:$D$49,4,FALSE),"")</f>
        <v/>
      </c>
      <c r="I338" s="18" t="str">
        <f t="shared" si="10"/>
        <v/>
      </c>
      <c r="J338" s="19"/>
      <c r="K338" s="19"/>
      <c r="L338" s="19"/>
      <c r="M338" s="19"/>
      <c r="N338" s="14"/>
      <c r="O338" s="20" t="str">
        <f>IF(OR(J338="",K338=""),"",2*6371*ASIN(MIN(1,SQRT(SIN(RADIANS((IF(L338="",Setup!$B$9,L338)-J338)/2))^2+COS(RADIANS(J338))*COS(RADIANS(IF(L338="",Setup!$B$9,L338)))*SIN(RADIANS((IF(M338="",Setup!$B$10,M338)-K338)/2))^2))))</f>
        <v/>
      </c>
      <c r="P338" s="17"/>
      <c r="Q338" s="21" t="str">
        <f>IFERROR(IF(OR(O338="",P338=""),"",O338*IF(P338="",1,P338)*VLOOKUP(N338,Factors!$F$30:$H$39,3,FALSE)),"")</f>
        <v/>
      </c>
      <c r="R338" s="21" t="str">
        <f t="shared" si="11"/>
        <v/>
      </c>
    </row>
    <row r="339" spans="1:18">
      <c r="A339" s="14"/>
      <c r="B339" s="16"/>
      <c r="C339" s="14"/>
      <c r="D339" s="14"/>
      <c r="E339" s="14"/>
      <c r="F339" s="17"/>
      <c r="G339" s="14"/>
      <c r="H339" s="18" t="str">
        <f>IFERROR(VLOOKUP(C339,Factors!$A$30:$D$49,4,FALSE),"")</f>
        <v/>
      </c>
      <c r="I339" s="18" t="str">
        <f t="shared" si="10"/>
        <v/>
      </c>
      <c r="J339" s="19"/>
      <c r="K339" s="19"/>
      <c r="L339" s="19"/>
      <c r="M339" s="19"/>
      <c r="N339" s="14"/>
      <c r="O339" s="20" t="str">
        <f>IF(OR(J339="",K339=""),"",2*6371*ASIN(MIN(1,SQRT(SIN(RADIANS((IF(L339="",Setup!$B$9,L339)-J339)/2))^2+COS(RADIANS(J339))*COS(RADIANS(IF(L339="",Setup!$B$9,L339)))*SIN(RADIANS((IF(M339="",Setup!$B$10,M339)-K339)/2))^2))))</f>
        <v/>
      </c>
      <c r="P339" s="17"/>
      <c r="Q339" s="21" t="str">
        <f>IFERROR(IF(OR(O339="",P339=""),"",O339*IF(P339="",1,P339)*VLOOKUP(N339,Factors!$F$30:$H$39,3,FALSE)),"")</f>
        <v/>
      </c>
      <c r="R339" s="21" t="str">
        <f t="shared" si="11"/>
        <v/>
      </c>
    </row>
    <row r="340" spans="1:18">
      <c r="A340" s="14"/>
      <c r="B340" s="16"/>
      <c r="C340" s="14"/>
      <c r="D340" s="14"/>
      <c r="E340" s="14"/>
      <c r="F340" s="17"/>
      <c r="G340" s="14"/>
      <c r="H340" s="18" t="str">
        <f>IFERROR(VLOOKUP(C340,Factors!$A$30:$D$49,4,FALSE),"")</f>
        <v/>
      </c>
      <c r="I340" s="18" t="str">
        <f t="shared" si="10"/>
        <v/>
      </c>
      <c r="J340" s="19"/>
      <c r="K340" s="19"/>
      <c r="L340" s="19"/>
      <c r="M340" s="19"/>
      <c r="N340" s="14"/>
      <c r="O340" s="20" t="str">
        <f>IF(OR(J340="",K340=""),"",2*6371*ASIN(MIN(1,SQRT(SIN(RADIANS((IF(L340="",Setup!$B$9,L340)-J340)/2))^2+COS(RADIANS(J340))*COS(RADIANS(IF(L340="",Setup!$B$9,L340)))*SIN(RADIANS((IF(M340="",Setup!$B$10,M340)-K340)/2))^2))))</f>
        <v/>
      </c>
      <c r="P340" s="17"/>
      <c r="Q340" s="21" t="str">
        <f>IFERROR(IF(OR(O340="",P340=""),"",O340*IF(P340="",1,P340)*VLOOKUP(N340,Factors!$F$30:$H$39,3,FALSE)),"")</f>
        <v/>
      </c>
      <c r="R340" s="21" t="str">
        <f t="shared" si="11"/>
        <v/>
      </c>
    </row>
    <row r="341" spans="1:18">
      <c r="A341" s="14"/>
      <c r="B341" s="16"/>
      <c r="C341" s="14"/>
      <c r="D341" s="14"/>
      <c r="E341" s="14"/>
      <c r="F341" s="17"/>
      <c r="G341" s="14"/>
      <c r="H341" s="18" t="str">
        <f>IFERROR(VLOOKUP(C341,Factors!$A$30:$D$49,4,FALSE),"")</f>
        <v/>
      </c>
      <c r="I341" s="18" t="str">
        <f t="shared" si="10"/>
        <v/>
      </c>
      <c r="J341" s="19"/>
      <c r="K341" s="19"/>
      <c r="L341" s="19"/>
      <c r="M341" s="19"/>
      <c r="N341" s="14"/>
      <c r="O341" s="20" t="str">
        <f>IF(OR(J341="",K341=""),"",2*6371*ASIN(MIN(1,SQRT(SIN(RADIANS((IF(L341="",Setup!$B$9,L341)-J341)/2))^2+COS(RADIANS(J341))*COS(RADIANS(IF(L341="",Setup!$B$9,L341)))*SIN(RADIANS((IF(M341="",Setup!$B$10,M341)-K341)/2))^2))))</f>
        <v/>
      </c>
      <c r="P341" s="17"/>
      <c r="Q341" s="21" t="str">
        <f>IFERROR(IF(OR(O341="",P341=""),"",O341*IF(P341="",1,P341)*VLOOKUP(N341,Factors!$F$30:$H$39,3,FALSE)),"")</f>
        <v/>
      </c>
      <c r="R341" s="21" t="str">
        <f t="shared" si="11"/>
        <v/>
      </c>
    </row>
    <row r="342" spans="1:18">
      <c r="A342" s="14"/>
      <c r="B342" s="16"/>
      <c r="C342" s="14"/>
      <c r="D342" s="14"/>
      <c r="E342" s="14"/>
      <c r="F342" s="17"/>
      <c r="G342" s="14"/>
      <c r="H342" s="18" t="str">
        <f>IFERROR(VLOOKUP(C342,Factors!$A$30:$D$49,4,FALSE),"")</f>
        <v/>
      </c>
      <c r="I342" s="18" t="str">
        <f t="shared" si="10"/>
        <v/>
      </c>
      <c r="J342" s="19"/>
      <c r="K342" s="19"/>
      <c r="L342" s="19"/>
      <c r="M342" s="19"/>
      <c r="N342" s="14"/>
      <c r="O342" s="20" t="str">
        <f>IF(OR(J342="",K342=""),"",2*6371*ASIN(MIN(1,SQRT(SIN(RADIANS((IF(L342="",Setup!$B$9,L342)-J342)/2))^2+COS(RADIANS(J342))*COS(RADIANS(IF(L342="",Setup!$B$9,L342)))*SIN(RADIANS((IF(M342="",Setup!$B$10,M342)-K342)/2))^2))))</f>
        <v/>
      </c>
      <c r="P342" s="17"/>
      <c r="Q342" s="21" t="str">
        <f>IFERROR(IF(OR(O342="",P342=""),"",O342*IF(P342="",1,P342)*VLOOKUP(N342,Factors!$F$30:$H$39,3,FALSE)),"")</f>
        <v/>
      </c>
      <c r="R342" s="21" t="str">
        <f t="shared" si="11"/>
        <v/>
      </c>
    </row>
    <row r="343" spans="1:18">
      <c r="A343" s="14"/>
      <c r="B343" s="16"/>
      <c r="C343" s="14"/>
      <c r="D343" s="14"/>
      <c r="E343" s="14"/>
      <c r="F343" s="17"/>
      <c r="G343" s="14"/>
      <c r="H343" s="18" t="str">
        <f>IFERROR(VLOOKUP(C343,Factors!$A$30:$D$49,4,FALSE),"")</f>
        <v/>
      </c>
      <c r="I343" s="18" t="str">
        <f t="shared" si="10"/>
        <v/>
      </c>
      <c r="J343" s="19"/>
      <c r="K343" s="19"/>
      <c r="L343" s="19"/>
      <c r="M343" s="19"/>
      <c r="N343" s="14"/>
      <c r="O343" s="20" t="str">
        <f>IF(OR(J343="",K343=""),"",2*6371*ASIN(MIN(1,SQRT(SIN(RADIANS((IF(L343="",Setup!$B$9,L343)-J343)/2))^2+COS(RADIANS(J343))*COS(RADIANS(IF(L343="",Setup!$B$9,L343)))*SIN(RADIANS((IF(M343="",Setup!$B$10,M343)-K343)/2))^2))))</f>
        <v/>
      </c>
      <c r="P343" s="17"/>
      <c r="Q343" s="21" t="str">
        <f>IFERROR(IF(OR(O343="",P343=""),"",O343*IF(P343="",1,P343)*VLOOKUP(N343,Factors!$F$30:$H$39,3,FALSE)),"")</f>
        <v/>
      </c>
      <c r="R343" s="21" t="str">
        <f t="shared" si="11"/>
        <v/>
      </c>
    </row>
    <row r="344" spans="1:18">
      <c r="A344" s="14"/>
      <c r="B344" s="16"/>
      <c r="C344" s="14"/>
      <c r="D344" s="14"/>
      <c r="E344" s="14"/>
      <c r="F344" s="17"/>
      <c r="G344" s="14"/>
      <c r="H344" s="18" t="str">
        <f>IFERROR(VLOOKUP(C344,Factors!$A$30:$D$49,4,FALSE),"")</f>
        <v/>
      </c>
      <c r="I344" s="18" t="str">
        <f t="shared" si="10"/>
        <v/>
      </c>
      <c r="J344" s="19"/>
      <c r="K344" s="19"/>
      <c r="L344" s="19"/>
      <c r="M344" s="19"/>
      <c r="N344" s="14"/>
      <c r="O344" s="20" t="str">
        <f>IF(OR(J344="",K344=""),"",2*6371*ASIN(MIN(1,SQRT(SIN(RADIANS((IF(L344="",Setup!$B$9,L344)-J344)/2))^2+COS(RADIANS(J344))*COS(RADIANS(IF(L344="",Setup!$B$9,L344)))*SIN(RADIANS((IF(M344="",Setup!$B$10,M344)-K344)/2))^2))))</f>
        <v/>
      </c>
      <c r="P344" s="17"/>
      <c r="Q344" s="21" t="str">
        <f>IFERROR(IF(OR(O344="",P344=""),"",O344*IF(P344="",1,P344)*VLOOKUP(N344,Factors!$F$30:$H$39,3,FALSE)),"")</f>
        <v/>
      </c>
      <c r="R344" s="21" t="str">
        <f t="shared" si="11"/>
        <v/>
      </c>
    </row>
    <row r="345" spans="1:18">
      <c r="A345" s="14"/>
      <c r="B345" s="16"/>
      <c r="C345" s="14"/>
      <c r="D345" s="14"/>
      <c r="E345" s="14"/>
      <c r="F345" s="17"/>
      <c r="G345" s="14"/>
      <c r="H345" s="18" t="str">
        <f>IFERROR(VLOOKUP(C345,Factors!$A$30:$D$49,4,FALSE),"")</f>
        <v/>
      </c>
      <c r="I345" s="18" t="str">
        <f t="shared" si="10"/>
        <v/>
      </c>
      <c r="J345" s="19"/>
      <c r="K345" s="19"/>
      <c r="L345" s="19"/>
      <c r="M345" s="19"/>
      <c r="N345" s="14"/>
      <c r="O345" s="20" t="str">
        <f>IF(OR(J345="",K345=""),"",2*6371*ASIN(MIN(1,SQRT(SIN(RADIANS((IF(L345="",Setup!$B$9,L345)-J345)/2))^2+COS(RADIANS(J345))*COS(RADIANS(IF(L345="",Setup!$B$9,L345)))*SIN(RADIANS((IF(M345="",Setup!$B$10,M345)-K345)/2))^2))))</f>
        <v/>
      </c>
      <c r="P345" s="17"/>
      <c r="Q345" s="21" t="str">
        <f>IFERROR(IF(OR(O345="",P345=""),"",O345*IF(P345="",1,P345)*VLOOKUP(N345,Factors!$F$30:$H$39,3,FALSE)),"")</f>
        <v/>
      </c>
      <c r="R345" s="21" t="str">
        <f t="shared" si="11"/>
        <v/>
      </c>
    </row>
    <row r="346" spans="1:18">
      <c r="A346" s="14"/>
      <c r="B346" s="16"/>
      <c r="C346" s="14"/>
      <c r="D346" s="14"/>
      <c r="E346" s="14"/>
      <c r="F346" s="17"/>
      <c r="G346" s="14"/>
      <c r="H346" s="18" t="str">
        <f>IFERROR(VLOOKUP(C346,Factors!$A$30:$D$49,4,FALSE),"")</f>
        <v/>
      </c>
      <c r="I346" s="18" t="str">
        <f t="shared" si="10"/>
        <v/>
      </c>
      <c r="J346" s="19"/>
      <c r="K346" s="19"/>
      <c r="L346" s="19"/>
      <c r="M346" s="19"/>
      <c r="N346" s="14"/>
      <c r="O346" s="20" t="str">
        <f>IF(OR(J346="",K346=""),"",2*6371*ASIN(MIN(1,SQRT(SIN(RADIANS((IF(L346="",Setup!$B$9,L346)-J346)/2))^2+COS(RADIANS(J346))*COS(RADIANS(IF(L346="",Setup!$B$9,L346)))*SIN(RADIANS((IF(M346="",Setup!$B$10,M346)-K346)/2))^2))))</f>
        <v/>
      </c>
      <c r="P346" s="17"/>
      <c r="Q346" s="21" t="str">
        <f>IFERROR(IF(OR(O346="",P346=""),"",O346*IF(P346="",1,P346)*VLOOKUP(N346,Factors!$F$30:$H$39,3,FALSE)),"")</f>
        <v/>
      </c>
      <c r="R346" s="21" t="str">
        <f t="shared" si="11"/>
        <v/>
      </c>
    </row>
    <row r="347" spans="1:18">
      <c r="A347" s="14"/>
      <c r="B347" s="16"/>
      <c r="C347" s="14"/>
      <c r="D347" s="14"/>
      <c r="E347" s="14"/>
      <c r="F347" s="17"/>
      <c r="G347" s="14"/>
      <c r="H347" s="18" t="str">
        <f>IFERROR(VLOOKUP(C347,Factors!$A$30:$D$49,4,FALSE),"")</f>
        <v/>
      </c>
      <c r="I347" s="18" t="str">
        <f t="shared" si="10"/>
        <v/>
      </c>
      <c r="J347" s="19"/>
      <c r="K347" s="19"/>
      <c r="L347" s="19"/>
      <c r="M347" s="19"/>
      <c r="N347" s="14"/>
      <c r="O347" s="20" t="str">
        <f>IF(OR(J347="",K347=""),"",2*6371*ASIN(MIN(1,SQRT(SIN(RADIANS((IF(L347="",Setup!$B$9,L347)-J347)/2))^2+COS(RADIANS(J347))*COS(RADIANS(IF(L347="",Setup!$B$9,L347)))*SIN(RADIANS((IF(M347="",Setup!$B$10,M347)-K347)/2))^2))))</f>
        <v/>
      </c>
      <c r="P347" s="17"/>
      <c r="Q347" s="21" t="str">
        <f>IFERROR(IF(OR(O347="",P347=""),"",O347*IF(P347="",1,P347)*VLOOKUP(N347,Factors!$F$30:$H$39,3,FALSE)),"")</f>
        <v/>
      </c>
      <c r="R347" s="21" t="str">
        <f t="shared" si="11"/>
        <v/>
      </c>
    </row>
    <row r="348" spans="1:18">
      <c r="A348" s="14"/>
      <c r="B348" s="16"/>
      <c r="C348" s="14"/>
      <c r="D348" s="14"/>
      <c r="E348" s="14"/>
      <c r="F348" s="17"/>
      <c r="G348" s="14"/>
      <c r="H348" s="18" t="str">
        <f>IFERROR(VLOOKUP(C348,Factors!$A$30:$D$49,4,FALSE),"")</f>
        <v/>
      </c>
      <c r="I348" s="18" t="str">
        <f t="shared" si="10"/>
        <v/>
      </c>
      <c r="J348" s="19"/>
      <c r="K348" s="19"/>
      <c r="L348" s="19"/>
      <c r="M348" s="19"/>
      <c r="N348" s="14"/>
      <c r="O348" s="20" t="str">
        <f>IF(OR(J348="",K348=""),"",2*6371*ASIN(MIN(1,SQRT(SIN(RADIANS((IF(L348="",Setup!$B$9,L348)-J348)/2))^2+COS(RADIANS(J348))*COS(RADIANS(IF(L348="",Setup!$B$9,L348)))*SIN(RADIANS((IF(M348="",Setup!$B$10,M348)-K348)/2))^2))))</f>
        <v/>
      </c>
      <c r="P348" s="17"/>
      <c r="Q348" s="21" t="str">
        <f>IFERROR(IF(OR(O348="",P348=""),"",O348*IF(P348="",1,P348)*VLOOKUP(N348,Factors!$F$30:$H$39,3,FALSE)),"")</f>
        <v/>
      </c>
      <c r="R348" s="21" t="str">
        <f t="shared" si="11"/>
        <v/>
      </c>
    </row>
    <row r="349" spans="1:18">
      <c r="A349" s="14"/>
      <c r="B349" s="16"/>
      <c r="C349" s="14"/>
      <c r="D349" s="14"/>
      <c r="E349" s="14"/>
      <c r="F349" s="17"/>
      <c r="G349" s="14"/>
      <c r="H349" s="18" t="str">
        <f>IFERROR(VLOOKUP(C349,Factors!$A$30:$D$49,4,FALSE),"")</f>
        <v/>
      </c>
      <c r="I349" s="18" t="str">
        <f t="shared" si="10"/>
        <v/>
      </c>
      <c r="J349" s="19"/>
      <c r="K349" s="19"/>
      <c r="L349" s="19"/>
      <c r="M349" s="19"/>
      <c r="N349" s="14"/>
      <c r="O349" s="20" t="str">
        <f>IF(OR(J349="",K349=""),"",2*6371*ASIN(MIN(1,SQRT(SIN(RADIANS((IF(L349="",Setup!$B$9,L349)-J349)/2))^2+COS(RADIANS(J349))*COS(RADIANS(IF(L349="",Setup!$B$9,L349)))*SIN(RADIANS((IF(M349="",Setup!$B$10,M349)-K349)/2))^2))))</f>
        <v/>
      </c>
      <c r="P349" s="17"/>
      <c r="Q349" s="21" t="str">
        <f>IFERROR(IF(OR(O349="",P349=""),"",O349*IF(P349="",1,P349)*VLOOKUP(N349,Factors!$F$30:$H$39,3,FALSE)),"")</f>
        <v/>
      </c>
      <c r="R349" s="21" t="str">
        <f t="shared" si="11"/>
        <v/>
      </c>
    </row>
    <row r="350" spans="1:18">
      <c r="A350" s="14"/>
      <c r="B350" s="16"/>
      <c r="C350" s="14"/>
      <c r="D350" s="14"/>
      <c r="E350" s="14"/>
      <c r="F350" s="17"/>
      <c r="G350" s="14"/>
      <c r="H350" s="18" t="str">
        <f>IFERROR(VLOOKUP(C350,Factors!$A$30:$D$49,4,FALSE),"")</f>
        <v/>
      </c>
      <c r="I350" s="18" t="str">
        <f t="shared" si="10"/>
        <v/>
      </c>
      <c r="J350" s="19"/>
      <c r="K350" s="19"/>
      <c r="L350" s="19"/>
      <c r="M350" s="19"/>
      <c r="N350" s="14"/>
      <c r="O350" s="20" t="str">
        <f>IF(OR(J350="",K350=""),"",2*6371*ASIN(MIN(1,SQRT(SIN(RADIANS((IF(L350="",Setup!$B$9,L350)-J350)/2))^2+COS(RADIANS(J350))*COS(RADIANS(IF(L350="",Setup!$B$9,L350)))*SIN(RADIANS((IF(M350="",Setup!$B$10,M350)-K350)/2))^2))))</f>
        <v/>
      </c>
      <c r="P350" s="17"/>
      <c r="Q350" s="21" t="str">
        <f>IFERROR(IF(OR(O350="",P350=""),"",O350*IF(P350="",1,P350)*VLOOKUP(N350,Factors!$F$30:$H$39,3,FALSE)),"")</f>
        <v/>
      </c>
      <c r="R350" s="21" t="str">
        <f t="shared" si="11"/>
        <v/>
      </c>
    </row>
    <row r="351" spans="1:18">
      <c r="A351" s="14"/>
      <c r="B351" s="16"/>
      <c r="C351" s="14"/>
      <c r="D351" s="14"/>
      <c r="E351" s="14"/>
      <c r="F351" s="17"/>
      <c r="G351" s="14"/>
      <c r="H351" s="18" t="str">
        <f>IFERROR(VLOOKUP(C351,Factors!$A$30:$D$49,4,FALSE),"")</f>
        <v/>
      </c>
      <c r="I351" s="18" t="str">
        <f t="shared" si="10"/>
        <v/>
      </c>
      <c r="J351" s="19"/>
      <c r="K351" s="19"/>
      <c r="L351" s="19"/>
      <c r="M351" s="19"/>
      <c r="N351" s="14"/>
      <c r="O351" s="20" t="str">
        <f>IF(OR(J351="",K351=""),"",2*6371*ASIN(MIN(1,SQRT(SIN(RADIANS((IF(L351="",Setup!$B$9,L351)-J351)/2))^2+COS(RADIANS(J351))*COS(RADIANS(IF(L351="",Setup!$B$9,L351)))*SIN(RADIANS((IF(M351="",Setup!$B$10,M351)-K351)/2))^2))))</f>
        <v/>
      </c>
      <c r="P351" s="17"/>
      <c r="Q351" s="21" t="str">
        <f>IFERROR(IF(OR(O351="",P351=""),"",O351*IF(P351="",1,P351)*VLOOKUP(N351,Factors!$F$30:$H$39,3,FALSE)),"")</f>
        <v/>
      </c>
      <c r="R351" s="21" t="str">
        <f t="shared" si="11"/>
        <v/>
      </c>
    </row>
    <row r="352" spans="1:18">
      <c r="A352" s="14"/>
      <c r="B352" s="16"/>
      <c r="C352" s="14"/>
      <c r="D352" s="14"/>
      <c r="E352" s="14"/>
      <c r="F352" s="17"/>
      <c r="G352" s="14"/>
      <c r="H352" s="18" t="str">
        <f>IFERROR(VLOOKUP(C352,Factors!$A$30:$D$49,4,FALSE),"")</f>
        <v/>
      </c>
      <c r="I352" s="18" t="str">
        <f t="shared" si="10"/>
        <v/>
      </c>
      <c r="J352" s="19"/>
      <c r="K352" s="19"/>
      <c r="L352" s="19"/>
      <c r="M352" s="19"/>
      <c r="N352" s="14"/>
      <c r="O352" s="20" t="str">
        <f>IF(OR(J352="",K352=""),"",2*6371*ASIN(MIN(1,SQRT(SIN(RADIANS((IF(L352="",Setup!$B$9,L352)-J352)/2))^2+COS(RADIANS(J352))*COS(RADIANS(IF(L352="",Setup!$B$9,L352)))*SIN(RADIANS((IF(M352="",Setup!$B$10,M352)-K352)/2))^2))))</f>
        <v/>
      </c>
      <c r="P352" s="17"/>
      <c r="Q352" s="21" t="str">
        <f>IFERROR(IF(OR(O352="",P352=""),"",O352*IF(P352="",1,P352)*VLOOKUP(N352,Factors!$F$30:$H$39,3,FALSE)),"")</f>
        <v/>
      </c>
      <c r="R352" s="21" t="str">
        <f t="shared" si="11"/>
        <v/>
      </c>
    </row>
    <row r="353" spans="1:18">
      <c r="A353" s="14"/>
      <c r="B353" s="16"/>
      <c r="C353" s="14"/>
      <c r="D353" s="14"/>
      <c r="E353" s="14"/>
      <c r="F353" s="17"/>
      <c r="G353" s="14"/>
      <c r="H353" s="18" t="str">
        <f>IFERROR(VLOOKUP(C353,Factors!$A$30:$D$49,4,FALSE),"")</f>
        <v/>
      </c>
      <c r="I353" s="18" t="str">
        <f t="shared" si="10"/>
        <v/>
      </c>
      <c r="J353" s="19"/>
      <c r="K353" s="19"/>
      <c r="L353" s="19"/>
      <c r="M353" s="19"/>
      <c r="N353" s="14"/>
      <c r="O353" s="20" t="str">
        <f>IF(OR(J353="",K353=""),"",2*6371*ASIN(MIN(1,SQRT(SIN(RADIANS((IF(L353="",Setup!$B$9,L353)-J353)/2))^2+COS(RADIANS(J353))*COS(RADIANS(IF(L353="",Setup!$B$9,L353)))*SIN(RADIANS((IF(M353="",Setup!$B$10,M353)-K353)/2))^2))))</f>
        <v/>
      </c>
      <c r="P353" s="17"/>
      <c r="Q353" s="21" t="str">
        <f>IFERROR(IF(OR(O353="",P353=""),"",O353*IF(P353="",1,P353)*VLOOKUP(N353,Factors!$F$30:$H$39,3,FALSE)),"")</f>
        <v/>
      </c>
      <c r="R353" s="21" t="str">
        <f t="shared" si="11"/>
        <v/>
      </c>
    </row>
    <row r="354" spans="1:18">
      <c r="A354" s="14"/>
      <c r="B354" s="16"/>
      <c r="C354" s="14"/>
      <c r="D354" s="14"/>
      <c r="E354" s="14"/>
      <c r="F354" s="17"/>
      <c r="G354" s="14"/>
      <c r="H354" s="18" t="str">
        <f>IFERROR(VLOOKUP(C354,Factors!$A$30:$D$49,4,FALSE),"")</f>
        <v/>
      </c>
      <c r="I354" s="18" t="str">
        <f t="shared" si="10"/>
        <v/>
      </c>
      <c r="J354" s="19"/>
      <c r="K354" s="19"/>
      <c r="L354" s="19"/>
      <c r="M354" s="19"/>
      <c r="N354" s="14"/>
      <c r="O354" s="20" t="str">
        <f>IF(OR(J354="",K354=""),"",2*6371*ASIN(MIN(1,SQRT(SIN(RADIANS((IF(L354="",Setup!$B$9,L354)-J354)/2))^2+COS(RADIANS(J354))*COS(RADIANS(IF(L354="",Setup!$B$9,L354)))*SIN(RADIANS((IF(M354="",Setup!$B$10,M354)-K354)/2))^2))))</f>
        <v/>
      </c>
      <c r="P354" s="17"/>
      <c r="Q354" s="21" t="str">
        <f>IFERROR(IF(OR(O354="",P354=""),"",O354*IF(P354="",1,P354)*VLOOKUP(N354,Factors!$F$30:$H$39,3,FALSE)),"")</f>
        <v/>
      </c>
      <c r="R354" s="21" t="str">
        <f t="shared" si="11"/>
        <v/>
      </c>
    </row>
    <row r="355" spans="1:18">
      <c r="A355" s="14"/>
      <c r="B355" s="16"/>
      <c r="C355" s="14"/>
      <c r="D355" s="14"/>
      <c r="E355" s="14"/>
      <c r="F355" s="17"/>
      <c r="G355" s="14"/>
      <c r="H355" s="18" t="str">
        <f>IFERROR(VLOOKUP(C355,Factors!$A$30:$D$49,4,FALSE),"")</f>
        <v/>
      </c>
      <c r="I355" s="18" t="str">
        <f t="shared" si="10"/>
        <v/>
      </c>
      <c r="J355" s="19"/>
      <c r="K355" s="19"/>
      <c r="L355" s="19"/>
      <c r="M355" s="19"/>
      <c r="N355" s="14"/>
      <c r="O355" s="20" t="str">
        <f>IF(OR(J355="",K355=""),"",2*6371*ASIN(MIN(1,SQRT(SIN(RADIANS((IF(L355="",Setup!$B$9,L355)-J355)/2))^2+COS(RADIANS(J355))*COS(RADIANS(IF(L355="",Setup!$B$9,L355)))*SIN(RADIANS((IF(M355="",Setup!$B$10,M355)-K355)/2))^2))))</f>
        <v/>
      </c>
      <c r="P355" s="17"/>
      <c r="Q355" s="21" t="str">
        <f>IFERROR(IF(OR(O355="",P355=""),"",O355*IF(P355="",1,P355)*VLOOKUP(N355,Factors!$F$30:$H$39,3,FALSE)),"")</f>
        <v/>
      </c>
      <c r="R355" s="21" t="str">
        <f t="shared" si="11"/>
        <v/>
      </c>
    </row>
    <row r="356" spans="1:18">
      <c r="A356" s="14"/>
      <c r="B356" s="16"/>
      <c r="C356" s="14"/>
      <c r="D356" s="14"/>
      <c r="E356" s="14"/>
      <c r="F356" s="17"/>
      <c r="G356" s="14"/>
      <c r="H356" s="18" t="str">
        <f>IFERROR(VLOOKUP(C356,Factors!$A$30:$D$49,4,FALSE),"")</f>
        <v/>
      </c>
      <c r="I356" s="18" t="str">
        <f t="shared" si="10"/>
        <v/>
      </c>
      <c r="J356" s="19"/>
      <c r="K356" s="19"/>
      <c r="L356" s="19"/>
      <c r="M356" s="19"/>
      <c r="N356" s="14"/>
      <c r="O356" s="20" t="str">
        <f>IF(OR(J356="",K356=""),"",2*6371*ASIN(MIN(1,SQRT(SIN(RADIANS((IF(L356="",Setup!$B$9,L356)-J356)/2))^2+COS(RADIANS(J356))*COS(RADIANS(IF(L356="",Setup!$B$9,L356)))*SIN(RADIANS((IF(M356="",Setup!$B$10,M356)-K356)/2))^2))))</f>
        <v/>
      </c>
      <c r="P356" s="17"/>
      <c r="Q356" s="21" t="str">
        <f>IFERROR(IF(OR(O356="",P356=""),"",O356*IF(P356="",1,P356)*VLOOKUP(N356,Factors!$F$30:$H$39,3,FALSE)),"")</f>
        <v/>
      </c>
      <c r="R356" s="21" t="str">
        <f t="shared" si="11"/>
        <v/>
      </c>
    </row>
    <row r="357" spans="1:18">
      <c r="A357" s="14"/>
      <c r="B357" s="16"/>
      <c r="C357" s="14"/>
      <c r="D357" s="14"/>
      <c r="E357" s="14"/>
      <c r="F357" s="17"/>
      <c r="G357" s="14"/>
      <c r="H357" s="18" t="str">
        <f>IFERROR(VLOOKUP(C357,Factors!$A$30:$D$49,4,FALSE),"")</f>
        <v/>
      </c>
      <c r="I357" s="18" t="str">
        <f t="shared" si="10"/>
        <v/>
      </c>
      <c r="J357" s="19"/>
      <c r="K357" s="19"/>
      <c r="L357" s="19"/>
      <c r="M357" s="19"/>
      <c r="N357" s="14"/>
      <c r="O357" s="20" t="str">
        <f>IF(OR(J357="",K357=""),"",2*6371*ASIN(MIN(1,SQRT(SIN(RADIANS((IF(L357="",Setup!$B$9,L357)-J357)/2))^2+COS(RADIANS(J357))*COS(RADIANS(IF(L357="",Setup!$B$9,L357)))*SIN(RADIANS((IF(M357="",Setup!$B$10,M357)-K357)/2))^2))))</f>
        <v/>
      </c>
      <c r="P357" s="17"/>
      <c r="Q357" s="21" t="str">
        <f>IFERROR(IF(OR(O357="",P357=""),"",O357*IF(P357="",1,P357)*VLOOKUP(N357,Factors!$F$30:$H$39,3,FALSE)),"")</f>
        <v/>
      </c>
      <c r="R357" s="21" t="str">
        <f t="shared" si="11"/>
        <v/>
      </c>
    </row>
    <row r="358" spans="1:18">
      <c r="A358" s="14"/>
      <c r="B358" s="16"/>
      <c r="C358" s="14"/>
      <c r="D358" s="14"/>
      <c r="E358" s="14"/>
      <c r="F358" s="17"/>
      <c r="G358" s="14"/>
      <c r="H358" s="18" t="str">
        <f>IFERROR(VLOOKUP(C358,Factors!$A$30:$D$49,4,FALSE),"")</f>
        <v/>
      </c>
      <c r="I358" s="18" t="str">
        <f t="shared" si="10"/>
        <v/>
      </c>
      <c r="J358" s="19"/>
      <c r="K358" s="19"/>
      <c r="L358" s="19"/>
      <c r="M358" s="19"/>
      <c r="N358" s="14"/>
      <c r="O358" s="20" t="str">
        <f>IF(OR(J358="",K358=""),"",2*6371*ASIN(MIN(1,SQRT(SIN(RADIANS((IF(L358="",Setup!$B$9,L358)-J358)/2))^2+COS(RADIANS(J358))*COS(RADIANS(IF(L358="",Setup!$B$9,L358)))*SIN(RADIANS((IF(M358="",Setup!$B$10,M358)-K358)/2))^2))))</f>
        <v/>
      </c>
      <c r="P358" s="17"/>
      <c r="Q358" s="21" t="str">
        <f>IFERROR(IF(OR(O358="",P358=""),"",O358*IF(P358="",1,P358)*VLOOKUP(N358,Factors!$F$30:$H$39,3,FALSE)),"")</f>
        <v/>
      </c>
      <c r="R358" s="21" t="str">
        <f t="shared" si="11"/>
        <v/>
      </c>
    </row>
    <row r="359" spans="1:18">
      <c r="A359" s="14"/>
      <c r="B359" s="16"/>
      <c r="C359" s="14"/>
      <c r="D359" s="14"/>
      <c r="E359" s="14"/>
      <c r="F359" s="17"/>
      <c r="G359" s="14"/>
      <c r="H359" s="18" t="str">
        <f>IFERROR(VLOOKUP(C359,Factors!$A$30:$D$49,4,FALSE),"")</f>
        <v/>
      </c>
      <c r="I359" s="18" t="str">
        <f t="shared" si="10"/>
        <v/>
      </c>
      <c r="J359" s="19"/>
      <c r="K359" s="19"/>
      <c r="L359" s="19"/>
      <c r="M359" s="19"/>
      <c r="N359" s="14"/>
      <c r="O359" s="20" t="str">
        <f>IF(OR(J359="",K359=""),"",2*6371*ASIN(MIN(1,SQRT(SIN(RADIANS((IF(L359="",Setup!$B$9,L359)-J359)/2))^2+COS(RADIANS(J359))*COS(RADIANS(IF(L359="",Setup!$B$9,L359)))*SIN(RADIANS((IF(M359="",Setup!$B$10,M359)-K359)/2))^2))))</f>
        <v/>
      </c>
      <c r="P359" s="17"/>
      <c r="Q359" s="21" t="str">
        <f>IFERROR(IF(OR(O359="",P359=""),"",O359*IF(P359="",1,P359)*VLOOKUP(N359,Factors!$F$30:$H$39,3,FALSE)),"")</f>
        <v/>
      </c>
      <c r="R359" s="21" t="str">
        <f t="shared" si="11"/>
        <v/>
      </c>
    </row>
    <row r="360" spans="1:18">
      <c r="A360" s="14"/>
      <c r="B360" s="16"/>
      <c r="C360" s="14"/>
      <c r="D360" s="14"/>
      <c r="E360" s="14"/>
      <c r="F360" s="17"/>
      <c r="G360" s="14"/>
      <c r="H360" s="18" t="str">
        <f>IFERROR(VLOOKUP(C360,Factors!$A$30:$D$49,4,FALSE),"")</f>
        <v/>
      </c>
      <c r="I360" s="18" t="str">
        <f t="shared" si="10"/>
        <v/>
      </c>
      <c r="J360" s="19"/>
      <c r="K360" s="19"/>
      <c r="L360" s="19"/>
      <c r="M360" s="19"/>
      <c r="N360" s="14"/>
      <c r="O360" s="20" t="str">
        <f>IF(OR(J360="",K360=""),"",2*6371*ASIN(MIN(1,SQRT(SIN(RADIANS((IF(L360="",Setup!$B$9,L360)-J360)/2))^2+COS(RADIANS(J360))*COS(RADIANS(IF(L360="",Setup!$B$9,L360)))*SIN(RADIANS((IF(M360="",Setup!$B$10,M360)-K360)/2))^2))))</f>
        <v/>
      </c>
      <c r="P360" s="17"/>
      <c r="Q360" s="21" t="str">
        <f>IFERROR(IF(OR(O360="",P360=""),"",O360*IF(P360="",1,P360)*VLOOKUP(N360,Factors!$F$30:$H$39,3,FALSE)),"")</f>
        <v/>
      </c>
      <c r="R360" s="21" t="str">
        <f t="shared" si="11"/>
        <v/>
      </c>
    </row>
    <row r="361" spans="1:18">
      <c r="A361" s="14"/>
      <c r="B361" s="16"/>
      <c r="C361" s="14"/>
      <c r="D361" s="14"/>
      <c r="E361" s="14"/>
      <c r="F361" s="17"/>
      <c r="G361" s="14"/>
      <c r="H361" s="18" t="str">
        <f>IFERROR(VLOOKUP(C361,Factors!$A$30:$D$49,4,FALSE),"")</f>
        <v/>
      </c>
      <c r="I361" s="18" t="str">
        <f t="shared" si="10"/>
        <v/>
      </c>
      <c r="J361" s="19"/>
      <c r="K361" s="19"/>
      <c r="L361" s="19"/>
      <c r="M361" s="19"/>
      <c r="N361" s="14"/>
      <c r="O361" s="20" t="str">
        <f>IF(OR(J361="",K361=""),"",2*6371*ASIN(MIN(1,SQRT(SIN(RADIANS((IF(L361="",Setup!$B$9,L361)-J361)/2))^2+COS(RADIANS(J361))*COS(RADIANS(IF(L361="",Setup!$B$9,L361)))*SIN(RADIANS((IF(M361="",Setup!$B$10,M361)-K361)/2))^2))))</f>
        <v/>
      </c>
      <c r="P361" s="17"/>
      <c r="Q361" s="21" t="str">
        <f>IFERROR(IF(OR(O361="",P361=""),"",O361*IF(P361="",1,P361)*VLOOKUP(N361,Factors!$F$30:$H$39,3,FALSE)),"")</f>
        <v/>
      </c>
      <c r="R361" s="21" t="str">
        <f t="shared" si="11"/>
        <v/>
      </c>
    </row>
    <row r="362" spans="1:18">
      <c r="A362" s="14"/>
      <c r="B362" s="16"/>
      <c r="C362" s="14"/>
      <c r="D362" s="14"/>
      <c r="E362" s="14"/>
      <c r="F362" s="17"/>
      <c r="G362" s="14"/>
      <c r="H362" s="18" t="str">
        <f>IFERROR(VLOOKUP(C362,Factors!$A$30:$D$49,4,FALSE),"")</f>
        <v/>
      </c>
      <c r="I362" s="18" t="str">
        <f t="shared" si="10"/>
        <v/>
      </c>
      <c r="J362" s="19"/>
      <c r="K362" s="19"/>
      <c r="L362" s="19"/>
      <c r="M362" s="19"/>
      <c r="N362" s="14"/>
      <c r="O362" s="20" t="str">
        <f>IF(OR(J362="",K362=""),"",2*6371*ASIN(MIN(1,SQRT(SIN(RADIANS((IF(L362="",Setup!$B$9,L362)-J362)/2))^2+COS(RADIANS(J362))*COS(RADIANS(IF(L362="",Setup!$B$9,L362)))*SIN(RADIANS((IF(M362="",Setup!$B$10,M362)-K362)/2))^2))))</f>
        <v/>
      </c>
      <c r="P362" s="17"/>
      <c r="Q362" s="21" t="str">
        <f>IFERROR(IF(OR(O362="",P362=""),"",O362*IF(P362="",1,P362)*VLOOKUP(N362,Factors!$F$30:$H$39,3,FALSE)),"")</f>
        <v/>
      </c>
      <c r="R362" s="21" t="str">
        <f t="shared" si="11"/>
        <v/>
      </c>
    </row>
    <row r="363" spans="1:18">
      <c r="A363" s="14"/>
      <c r="B363" s="16"/>
      <c r="C363" s="14"/>
      <c r="D363" s="14"/>
      <c r="E363" s="14"/>
      <c r="F363" s="17"/>
      <c r="G363" s="14"/>
      <c r="H363" s="18" t="str">
        <f>IFERROR(VLOOKUP(C363,Factors!$A$30:$D$49,4,FALSE),"")</f>
        <v/>
      </c>
      <c r="I363" s="18" t="str">
        <f t="shared" si="10"/>
        <v/>
      </c>
      <c r="J363" s="19"/>
      <c r="K363" s="19"/>
      <c r="L363" s="19"/>
      <c r="M363" s="19"/>
      <c r="N363" s="14"/>
      <c r="O363" s="20" t="str">
        <f>IF(OR(J363="",K363=""),"",2*6371*ASIN(MIN(1,SQRT(SIN(RADIANS((IF(L363="",Setup!$B$9,L363)-J363)/2))^2+COS(RADIANS(J363))*COS(RADIANS(IF(L363="",Setup!$B$9,L363)))*SIN(RADIANS((IF(M363="",Setup!$B$10,M363)-K363)/2))^2))))</f>
        <v/>
      </c>
      <c r="P363" s="17"/>
      <c r="Q363" s="21" t="str">
        <f>IFERROR(IF(OR(O363="",P363=""),"",O363*IF(P363="",1,P363)*VLOOKUP(N363,Factors!$F$30:$H$39,3,FALSE)),"")</f>
        <v/>
      </c>
      <c r="R363" s="21" t="str">
        <f t="shared" si="11"/>
        <v/>
      </c>
    </row>
    <row r="364" spans="1:18">
      <c r="A364" s="14"/>
      <c r="B364" s="16"/>
      <c r="C364" s="14"/>
      <c r="D364" s="14"/>
      <c r="E364" s="14"/>
      <c r="F364" s="17"/>
      <c r="G364" s="14"/>
      <c r="H364" s="18" t="str">
        <f>IFERROR(VLOOKUP(C364,Factors!$A$30:$D$49,4,FALSE),"")</f>
        <v/>
      </c>
      <c r="I364" s="18" t="str">
        <f t="shared" si="10"/>
        <v/>
      </c>
      <c r="J364" s="19"/>
      <c r="K364" s="19"/>
      <c r="L364" s="19"/>
      <c r="M364" s="19"/>
      <c r="N364" s="14"/>
      <c r="O364" s="20" t="str">
        <f>IF(OR(J364="",K364=""),"",2*6371*ASIN(MIN(1,SQRT(SIN(RADIANS((IF(L364="",Setup!$B$9,L364)-J364)/2))^2+COS(RADIANS(J364))*COS(RADIANS(IF(L364="",Setup!$B$9,L364)))*SIN(RADIANS((IF(M364="",Setup!$B$10,M364)-K364)/2))^2))))</f>
        <v/>
      </c>
      <c r="P364" s="17"/>
      <c r="Q364" s="21" t="str">
        <f>IFERROR(IF(OR(O364="",P364=""),"",O364*IF(P364="",1,P364)*VLOOKUP(N364,Factors!$F$30:$H$39,3,FALSE)),"")</f>
        <v/>
      </c>
      <c r="R364" s="21" t="str">
        <f t="shared" si="11"/>
        <v/>
      </c>
    </row>
    <row r="365" spans="1:18">
      <c r="A365" s="14"/>
      <c r="B365" s="16"/>
      <c r="C365" s="14"/>
      <c r="D365" s="14"/>
      <c r="E365" s="14"/>
      <c r="F365" s="17"/>
      <c r="G365" s="14"/>
      <c r="H365" s="18" t="str">
        <f>IFERROR(VLOOKUP(C365,Factors!$A$30:$D$49,4,FALSE),"")</f>
        <v/>
      </c>
      <c r="I365" s="18" t="str">
        <f t="shared" si="10"/>
        <v/>
      </c>
      <c r="J365" s="19"/>
      <c r="K365" s="19"/>
      <c r="L365" s="19"/>
      <c r="M365" s="19"/>
      <c r="N365" s="14"/>
      <c r="O365" s="20" t="str">
        <f>IF(OR(J365="",K365=""),"",2*6371*ASIN(MIN(1,SQRT(SIN(RADIANS((IF(L365="",Setup!$B$9,L365)-J365)/2))^2+COS(RADIANS(J365))*COS(RADIANS(IF(L365="",Setup!$B$9,L365)))*SIN(RADIANS((IF(M365="",Setup!$B$10,M365)-K365)/2))^2))))</f>
        <v/>
      </c>
      <c r="P365" s="17"/>
      <c r="Q365" s="21" t="str">
        <f>IFERROR(IF(OR(O365="",P365=""),"",O365*IF(P365="",1,P365)*VLOOKUP(N365,Factors!$F$30:$H$39,3,FALSE)),"")</f>
        <v/>
      </c>
      <c r="R365" s="21" t="str">
        <f t="shared" si="11"/>
        <v/>
      </c>
    </row>
    <row r="366" spans="1:18">
      <c r="A366" s="14"/>
      <c r="B366" s="16"/>
      <c r="C366" s="14"/>
      <c r="D366" s="14"/>
      <c r="E366" s="14"/>
      <c r="F366" s="17"/>
      <c r="G366" s="14"/>
      <c r="H366" s="18" t="str">
        <f>IFERROR(VLOOKUP(C366,Factors!$A$30:$D$49,4,FALSE),"")</f>
        <v/>
      </c>
      <c r="I366" s="18" t="str">
        <f t="shared" si="10"/>
        <v/>
      </c>
      <c r="J366" s="19"/>
      <c r="K366" s="19"/>
      <c r="L366" s="19"/>
      <c r="M366" s="19"/>
      <c r="N366" s="14"/>
      <c r="O366" s="20" t="str">
        <f>IF(OR(J366="",K366=""),"",2*6371*ASIN(MIN(1,SQRT(SIN(RADIANS((IF(L366="",Setup!$B$9,L366)-J366)/2))^2+COS(RADIANS(J366))*COS(RADIANS(IF(L366="",Setup!$B$9,L366)))*SIN(RADIANS((IF(M366="",Setup!$B$10,M366)-K366)/2))^2))))</f>
        <v/>
      </c>
      <c r="P366" s="17"/>
      <c r="Q366" s="21" t="str">
        <f>IFERROR(IF(OR(O366="",P366=""),"",O366*IF(P366="",1,P366)*VLOOKUP(N366,Factors!$F$30:$H$39,3,FALSE)),"")</f>
        <v/>
      </c>
      <c r="R366" s="21" t="str">
        <f t="shared" si="11"/>
        <v/>
      </c>
    </row>
    <row r="367" spans="1:18">
      <c r="A367" s="14"/>
      <c r="B367" s="16"/>
      <c r="C367" s="14"/>
      <c r="D367" s="14"/>
      <c r="E367" s="14"/>
      <c r="F367" s="17"/>
      <c r="G367" s="14"/>
      <c r="H367" s="18" t="str">
        <f>IFERROR(VLOOKUP(C367,Factors!$A$30:$D$49,4,FALSE),"")</f>
        <v/>
      </c>
      <c r="I367" s="18" t="str">
        <f t="shared" si="10"/>
        <v/>
      </c>
      <c r="J367" s="19"/>
      <c r="K367" s="19"/>
      <c r="L367" s="19"/>
      <c r="M367" s="19"/>
      <c r="N367" s="14"/>
      <c r="O367" s="20" t="str">
        <f>IF(OR(J367="",K367=""),"",2*6371*ASIN(MIN(1,SQRT(SIN(RADIANS((IF(L367="",Setup!$B$9,L367)-J367)/2))^2+COS(RADIANS(J367))*COS(RADIANS(IF(L367="",Setup!$B$9,L367)))*SIN(RADIANS((IF(M367="",Setup!$B$10,M367)-K367)/2))^2))))</f>
        <v/>
      </c>
      <c r="P367" s="17"/>
      <c r="Q367" s="21" t="str">
        <f>IFERROR(IF(OR(O367="",P367=""),"",O367*IF(P367="",1,P367)*VLOOKUP(N367,Factors!$F$30:$H$39,3,FALSE)),"")</f>
        <v/>
      </c>
      <c r="R367" s="21" t="str">
        <f t="shared" si="11"/>
        <v/>
      </c>
    </row>
    <row r="368" spans="1:18">
      <c r="A368" s="14"/>
      <c r="B368" s="16"/>
      <c r="C368" s="14"/>
      <c r="D368" s="14"/>
      <c r="E368" s="14"/>
      <c r="F368" s="17"/>
      <c r="G368" s="14"/>
      <c r="H368" s="18" t="str">
        <f>IFERROR(VLOOKUP(C368,Factors!$A$30:$D$49,4,FALSE),"")</f>
        <v/>
      </c>
      <c r="I368" s="18" t="str">
        <f t="shared" si="10"/>
        <v/>
      </c>
      <c r="J368" s="19"/>
      <c r="K368" s="19"/>
      <c r="L368" s="19"/>
      <c r="M368" s="19"/>
      <c r="N368" s="14"/>
      <c r="O368" s="20" t="str">
        <f>IF(OR(J368="",K368=""),"",2*6371*ASIN(MIN(1,SQRT(SIN(RADIANS((IF(L368="",Setup!$B$9,L368)-J368)/2))^2+COS(RADIANS(J368))*COS(RADIANS(IF(L368="",Setup!$B$9,L368)))*SIN(RADIANS((IF(M368="",Setup!$B$10,M368)-K368)/2))^2))))</f>
        <v/>
      </c>
      <c r="P368" s="17"/>
      <c r="Q368" s="21" t="str">
        <f>IFERROR(IF(OR(O368="",P368=""),"",O368*IF(P368="",1,P368)*VLOOKUP(N368,Factors!$F$30:$H$39,3,FALSE)),"")</f>
        <v/>
      </c>
      <c r="R368" s="21" t="str">
        <f t="shared" si="11"/>
        <v/>
      </c>
    </row>
    <row r="369" spans="1:18">
      <c r="A369" s="14"/>
      <c r="B369" s="16"/>
      <c r="C369" s="14"/>
      <c r="D369" s="14"/>
      <c r="E369" s="14"/>
      <c r="F369" s="17"/>
      <c r="G369" s="14"/>
      <c r="H369" s="18" t="str">
        <f>IFERROR(VLOOKUP(C369,Factors!$A$30:$D$49,4,FALSE),"")</f>
        <v/>
      </c>
      <c r="I369" s="18" t="str">
        <f t="shared" si="10"/>
        <v/>
      </c>
      <c r="J369" s="19"/>
      <c r="K369" s="19"/>
      <c r="L369" s="19"/>
      <c r="M369" s="19"/>
      <c r="N369" s="14"/>
      <c r="O369" s="20" t="str">
        <f>IF(OR(J369="",K369=""),"",2*6371*ASIN(MIN(1,SQRT(SIN(RADIANS((IF(L369="",Setup!$B$9,L369)-J369)/2))^2+COS(RADIANS(J369))*COS(RADIANS(IF(L369="",Setup!$B$9,L369)))*SIN(RADIANS((IF(M369="",Setup!$B$10,M369)-K369)/2))^2))))</f>
        <v/>
      </c>
      <c r="P369" s="17"/>
      <c r="Q369" s="21" t="str">
        <f>IFERROR(IF(OR(O369="",P369=""),"",O369*IF(P369="",1,P369)*VLOOKUP(N369,Factors!$F$30:$H$39,3,FALSE)),"")</f>
        <v/>
      </c>
      <c r="R369" s="21" t="str">
        <f t="shared" si="11"/>
        <v/>
      </c>
    </row>
    <row r="370" spans="1:18">
      <c r="A370" s="14"/>
      <c r="B370" s="16"/>
      <c r="C370" s="14"/>
      <c r="D370" s="14"/>
      <c r="E370" s="14"/>
      <c r="F370" s="17"/>
      <c r="G370" s="14"/>
      <c r="H370" s="18" t="str">
        <f>IFERROR(VLOOKUP(C370,Factors!$A$30:$D$49,4,FALSE),"")</f>
        <v/>
      </c>
      <c r="I370" s="18" t="str">
        <f t="shared" si="10"/>
        <v/>
      </c>
      <c r="J370" s="19"/>
      <c r="K370" s="19"/>
      <c r="L370" s="19"/>
      <c r="M370" s="19"/>
      <c r="N370" s="14"/>
      <c r="O370" s="20" t="str">
        <f>IF(OR(J370="",K370=""),"",2*6371*ASIN(MIN(1,SQRT(SIN(RADIANS((IF(L370="",Setup!$B$9,L370)-J370)/2))^2+COS(RADIANS(J370))*COS(RADIANS(IF(L370="",Setup!$B$9,L370)))*SIN(RADIANS((IF(M370="",Setup!$B$10,M370)-K370)/2))^2))))</f>
        <v/>
      </c>
      <c r="P370" s="17"/>
      <c r="Q370" s="21" t="str">
        <f>IFERROR(IF(OR(O370="",P370=""),"",O370*IF(P370="",1,P370)*VLOOKUP(N370,Factors!$F$30:$H$39,3,FALSE)),"")</f>
        <v/>
      </c>
      <c r="R370" s="21" t="str">
        <f t="shared" si="11"/>
        <v/>
      </c>
    </row>
    <row r="371" spans="1:18">
      <c r="A371" s="14"/>
      <c r="B371" s="16"/>
      <c r="C371" s="14"/>
      <c r="D371" s="14"/>
      <c r="E371" s="14"/>
      <c r="F371" s="17"/>
      <c r="G371" s="14"/>
      <c r="H371" s="18" t="str">
        <f>IFERROR(VLOOKUP(C371,Factors!$A$30:$D$49,4,FALSE),"")</f>
        <v/>
      </c>
      <c r="I371" s="18" t="str">
        <f t="shared" si="10"/>
        <v/>
      </c>
      <c r="J371" s="19"/>
      <c r="K371" s="19"/>
      <c r="L371" s="19"/>
      <c r="M371" s="19"/>
      <c r="N371" s="14"/>
      <c r="O371" s="20" t="str">
        <f>IF(OR(J371="",K371=""),"",2*6371*ASIN(MIN(1,SQRT(SIN(RADIANS((IF(L371="",Setup!$B$9,L371)-J371)/2))^2+COS(RADIANS(J371))*COS(RADIANS(IF(L371="",Setup!$B$9,L371)))*SIN(RADIANS((IF(M371="",Setup!$B$10,M371)-K371)/2))^2))))</f>
        <v/>
      </c>
      <c r="P371" s="17"/>
      <c r="Q371" s="21" t="str">
        <f>IFERROR(IF(OR(O371="",P371=""),"",O371*IF(P371="",1,P371)*VLOOKUP(N371,Factors!$F$30:$H$39,3,FALSE)),"")</f>
        <v/>
      </c>
      <c r="R371" s="21" t="str">
        <f t="shared" si="11"/>
        <v/>
      </c>
    </row>
    <row r="372" spans="1:18">
      <c r="A372" s="14"/>
      <c r="B372" s="16"/>
      <c r="C372" s="14"/>
      <c r="D372" s="14"/>
      <c r="E372" s="14"/>
      <c r="F372" s="17"/>
      <c r="G372" s="14"/>
      <c r="H372" s="18" t="str">
        <f>IFERROR(VLOOKUP(C372,Factors!$A$30:$D$49,4,FALSE),"")</f>
        <v/>
      </c>
      <c r="I372" s="18" t="str">
        <f t="shared" si="10"/>
        <v/>
      </c>
      <c r="J372" s="19"/>
      <c r="K372" s="19"/>
      <c r="L372" s="19"/>
      <c r="M372" s="19"/>
      <c r="N372" s="14"/>
      <c r="O372" s="20" t="str">
        <f>IF(OR(J372="",K372=""),"",2*6371*ASIN(MIN(1,SQRT(SIN(RADIANS((IF(L372="",Setup!$B$9,L372)-J372)/2))^2+COS(RADIANS(J372))*COS(RADIANS(IF(L372="",Setup!$B$9,L372)))*SIN(RADIANS((IF(M372="",Setup!$B$10,M372)-K372)/2))^2))))</f>
        <v/>
      </c>
      <c r="P372" s="17"/>
      <c r="Q372" s="21" t="str">
        <f>IFERROR(IF(OR(O372="",P372=""),"",O372*IF(P372="",1,P372)*VLOOKUP(N372,Factors!$F$30:$H$39,3,FALSE)),"")</f>
        <v/>
      </c>
      <c r="R372" s="21" t="str">
        <f t="shared" si="11"/>
        <v/>
      </c>
    </row>
    <row r="373" spans="1:18">
      <c r="A373" s="14"/>
      <c r="B373" s="16"/>
      <c r="C373" s="14"/>
      <c r="D373" s="14"/>
      <c r="E373" s="14"/>
      <c r="F373" s="17"/>
      <c r="G373" s="14"/>
      <c r="H373" s="18" t="str">
        <f>IFERROR(VLOOKUP(C373,Factors!$A$30:$D$49,4,FALSE),"")</f>
        <v/>
      </c>
      <c r="I373" s="18" t="str">
        <f t="shared" si="10"/>
        <v/>
      </c>
      <c r="J373" s="19"/>
      <c r="K373" s="19"/>
      <c r="L373" s="19"/>
      <c r="M373" s="19"/>
      <c r="N373" s="14"/>
      <c r="O373" s="20" t="str">
        <f>IF(OR(J373="",K373=""),"",2*6371*ASIN(MIN(1,SQRT(SIN(RADIANS((IF(L373="",Setup!$B$9,L373)-J373)/2))^2+COS(RADIANS(J373))*COS(RADIANS(IF(L373="",Setup!$B$9,L373)))*SIN(RADIANS((IF(M373="",Setup!$B$10,M373)-K373)/2))^2))))</f>
        <v/>
      </c>
      <c r="P373" s="17"/>
      <c r="Q373" s="21" t="str">
        <f>IFERROR(IF(OR(O373="",P373=""),"",O373*IF(P373="",1,P373)*VLOOKUP(N373,Factors!$F$30:$H$39,3,FALSE)),"")</f>
        <v/>
      </c>
      <c r="R373" s="21" t="str">
        <f t="shared" si="11"/>
        <v/>
      </c>
    </row>
    <row r="374" spans="1:18">
      <c r="A374" s="14"/>
      <c r="B374" s="16"/>
      <c r="C374" s="14"/>
      <c r="D374" s="14"/>
      <c r="E374" s="14"/>
      <c r="F374" s="17"/>
      <c r="G374" s="14"/>
      <c r="H374" s="18" t="str">
        <f>IFERROR(VLOOKUP(C374,Factors!$A$30:$D$49,4,FALSE),"")</f>
        <v/>
      </c>
      <c r="I374" s="18" t="str">
        <f t="shared" si="10"/>
        <v/>
      </c>
      <c r="J374" s="19"/>
      <c r="K374" s="19"/>
      <c r="L374" s="19"/>
      <c r="M374" s="19"/>
      <c r="N374" s="14"/>
      <c r="O374" s="20" t="str">
        <f>IF(OR(J374="",K374=""),"",2*6371*ASIN(MIN(1,SQRT(SIN(RADIANS((IF(L374="",Setup!$B$9,L374)-J374)/2))^2+COS(RADIANS(J374))*COS(RADIANS(IF(L374="",Setup!$B$9,L374)))*SIN(RADIANS((IF(M374="",Setup!$B$10,M374)-K374)/2))^2))))</f>
        <v/>
      </c>
      <c r="P374" s="17"/>
      <c r="Q374" s="21" t="str">
        <f>IFERROR(IF(OR(O374="",P374=""),"",O374*IF(P374="",1,P374)*VLOOKUP(N374,Factors!$F$30:$H$39,3,FALSE)),"")</f>
        <v/>
      </c>
      <c r="R374" s="21" t="str">
        <f t="shared" si="11"/>
        <v/>
      </c>
    </row>
    <row r="375" spans="1:18">
      <c r="A375" s="14"/>
      <c r="B375" s="16"/>
      <c r="C375" s="14"/>
      <c r="D375" s="14"/>
      <c r="E375" s="14"/>
      <c r="F375" s="17"/>
      <c r="G375" s="14"/>
      <c r="H375" s="18" t="str">
        <f>IFERROR(VLOOKUP(C375,Factors!$A$30:$D$49,4,FALSE),"")</f>
        <v/>
      </c>
      <c r="I375" s="18" t="str">
        <f t="shared" si="10"/>
        <v/>
      </c>
      <c r="J375" s="19"/>
      <c r="K375" s="19"/>
      <c r="L375" s="19"/>
      <c r="M375" s="19"/>
      <c r="N375" s="14"/>
      <c r="O375" s="20" t="str">
        <f>IF(OR(J375="",K375=""),"",2*6371*ASIN(MIN(1,SQRT(SIN(RADIANS((IF(L375="",Setup!$B$9,L375)-J375)/2))^2+COS(RADIANS(J375))*COS(RADIANS(IF(L375="",Setup!$B$9,L375)))*SIN(RADIANS((IF(M375="",Setup!$B$10,M375)-K375)/2))^2))))</f>
        <v/>
      </c>
      <c r="P375" s="17"/>
      <c r="Q375" s="21" t="str">
        <f>IFERROR(IF(OR(O375="",P375=""),"",O375*IF(P375="",1,P375)*VLOOKUP(N375,Factors!$F$30:$H$39,3,FALSE)),"")</f>
        <v/>
      </c>
      <c r="R375" s="21" t="str">
        <f t="shared" si="11"/>
        <v/>
      </c>
    </row>
    <row r="376" spans="1:18">
      <c r="A376" s="14"/>
      <c r="B376" s="16"/>
      <c r="C376" s="14"/>
      <c r="D376" s="14"/>
      <c r="E376" s="14"/>
      <c r="F376" s="17"/>
      <c r="G376" s="14"/>
      <c r="H376" s="18" t="str">
        <f>IFERROR(VLOOKUP(C376,Factors!$A$30:$D$49,4,FALSE),"")</f>
        <v/>
      </c>
      <c r="I376" s="18" t="str">
        <f t="shared" si="10"/>
        <v/>
      </c>
      <c r="J376" s="19"/>
      <c r="K376" s="19"/>
      <c r="L376" s="19"/>
      <c r="M376" s="19"/>
      <c r="N376" s="14"/>
      <c r="O376" s="20" t="str">
        <f>IF(OR(J376="",K376=""),"",2*6371*ASIN(MIN(1,SQRT(SIN(RADIANS((IF(L376="",Setup!$B$9,L376)-J376)/2))^2+COS(RADIANS(J376))*COS(RADIANS(IF(L376="",Setup!$B$9,L376)))*SIN(RADIANS((IF(M376="",Setup!$B$10,M376)-K376)/2))^2))))</f>
        <v/>
      </c>
      <c r="P376" s="17"/>
      <c r="Q376" s="21" t="str">
        <f>IFERROR(IF(OR(O376="",P376=""),"",O376*IF(P376="",1,P376)*VLOOKUP(N376,Factors!$F$30:$H$39,3,FALSE)),"")</f>
        <v/>
      </c>
      <c r="R376" s="21" t="str">
        <f t="shared" si="11"/>
        <v/>
      </c>
    </row>
    <row r="377" spans="1:18">
      <c r="A377" s="14"/>
      <c r="B377" s="16"/>
      <c r="C377" s="14"/>
      <c r="D377" s="14"/>
      <c r="E377" s="14"/>
      <c r="F377" s="17"/>
      <c r="G377" s="14"/>
      <c r="H377" s="18" t="str">
        <f>IFERROR(VLOOKUP(C377,Factors!$A$30:$D$49,4,FALSE),"")</f>
        <v/>
      </c>
      <c r="I377" s="18" t="str">
        <f t="shared" si="10"/>
        <v/>
      </c>
      <c r="J377" s="19"/>
      <c r="K377" s="19"/>
      <c r="L377" s="19"/>
      <c r="M377" s="19"/>
      <c r="N377" s="14"/>
      <c r="O377" s="20" t="str">
        <f>IF(OR(J377="",K377=""),"",2*6371*ASIN(MIN(1,SQRT(SIN(RADIANS((IF(L377="",Setup!$B$9,L377)-J377)/2))^2+COS(RADIANS(J377))*COS(RADIANS(IF(L377="",Setup!$B$9,L377)))*SIN(RADIANS((IF(M377="",Setup!$B$10,M377)-K377)/2))^2))))</f>
        <v/>
      </c>
      <c r="P377" s="17"/>
      <c r="Q377" s="21" t="str">
        <f>IFERROR(IF(OR(O377="",P377=""),"",O377*IF(P377="",1,P377)*VLOOKUP(N377,Factors!$F$30:$H$39,3,FALSE)),"")</f>
        <v/>
      </c>
      <c r="R377" s="21" t="str">
        <f t="shared" si="11"/>
        <v/>
      </c>
    </row>
    <row r="378" spans="1:18">
      <c r="A378" s="14"/>
      <c r="B378" s="16"/>
      <c r="C378" s="14"/>
      <c r="D378" s="14"/>
      <c r="E378" s="14"/>
      <c r="F378" s="17"/>
      <c r="G378" s="14"/>
      <c r="H378" s="18" t="str">
        <f>IFERROR(VLOOKUP(C378,Factors!$A$30:$D$49,4,FALSE),"")</f>
        <v/>
      </c>
      <c r="I378" s="18" t="str">
        <f t="shared" si="10"/>
        <v/>
      </c>
      <c r="J378" s="19"/>
      <c r="K378" s="19"/>
      <c r="L378" s="19"/>
      <c r="M378" s="19"/>
      <c r="N378" s="14"/>
      <c r="O378" s="20" t="str">
        <f>IF(OR(J378="",K378=""),"",2*6371*ASIN(MIN(1,SQRT(SIN(RADIANS((IF(L378="",Setup!$B$9,L378)-J378)/2))^2+COS(RADIANS(J378))*COS(RADIANS(IF(L378="",Setup!$B$9,L378)))*SIN(RADIANS((IF(M378="",Setup!$B$10,M378)-K378)/2))^2))))</f>
        <v/>
      </c>
      <c r="P378" s="17"/>
      <c r="Q378" s="21" t="str">
        <f>IFERROR(IF(OR(O378="",P378=""),"",O378*IF(P378="",1,P378)*VLOOKUP(N378,Factors!$F$30:$H$39,3,FALSE)),"")</f>
        <v/>
      </c>
      <c r="R378" s="21" t="str">
        <f t="shared" si="11"/>
        <v/>
      </c>
    </row>
    <row r="379" spans="1:18">
      <c r="A379" s="14"/>
      <c r="B379" s="16"/>
      <c r="C379" s="14"/>
      <c r="D379" s="14"/>
      <c r="E379" s="14"/>
      <c r="F379" s="17"/>
      <c r="G379" s="14"/>
      <c r="H379" s="18" t="str">
        <f>IFERROR(VLOOKUP(C379,Factors!$A$30:$D$49,4,FALSE),"")</f>
        <v/>
      </c>
      <c r="I379" s="18" t="str">
        <f t="shared" si="10"/>
        <v/>
      </c>
      <c r="J379" s="19"/>
      <c r="K379" s="19"/>
      <c r="L379" s="19"/>
      <c r="M379" s="19"/>
      <c r="N379" s="14"/>
      <c r="O379" s="20" t="str">
        <f>IF(OR(J379="",K379=""),"",2*6371*ASIN(MIN(1,SQRT(SIN(RADIANS((IF(L379="",Setup!$B$9,L379)-J379)/2))^2+COS(RADIANS(J379))*COS(RADIANS(IF(L379="",Setup!$B$9,L379)))*SIN(RADIANS((IF(M379="",Setup!$B$10,M379)-K379)/2))^2))))</f>
        <v/>
      </c>
      <c r="P379" s="17"/>
      <c r="Q379" s="21" t="str">
        <f>IFERROR(IF(OR(O379="",P379=""),"",O379*IF(P379="",1,P379)*VLOOKUP(N379,Factors!$F$30:$H$39,3,FALSE)),"")</f>
        <v/>
      </c>
      <c r="R379" s="21" t="str">
        <f t="shared" si="11"/>
        <v/>
      </c>
    </row>
    <row r="380" spans="1:18">
      <c r="A380" s="14"/>
      <c r="B380" s="16"/>
      <c r="C380" s="14"/>
      <c r="D380" s="14"/>
      <c r="E380" s="14"/>
      <c r="F380" s="17"/>
      <c r="G380" s="14"/>
      <c r="H380" s="18" t="str">
        <f>IFERROR(VLOOKUP(C380,Factors!$A$30:$D$49,4,FALSE),"")</f>
        <v/>
      </c>
      <c r="I380" s="18" t="str">
        <f t="shared" si="10"/>
        <v/>
      </c>
      <c r="J380" s="19"/>
      <c r="K380" s="19"/>
      <c r="L380" s="19"/>
      <c r="M380" s="19"/>
      <c r="N380" s="14"/>
      <c r="O380" s="20" t="str">
        <f>IF(OR(J380="",K380=""),"",2*6371*ASIN(MIN(1,SQRT(SIN(RADIANS((IF(L380="",Setup!$B$9,L380)-J380)/2))^2+COS(RADIANS(J380))*COS(RADIANS(IF(L380="",Setup!$B$9,L380)))*SIN(RADIANS((IF(M380="",Setup!$B$10,M380)-K380)/2))^2))))</f>
        <v/>
      </c>
      <c r="P380" s="17"/>
      <c r="Q380" s="21" t="str">
        <f>IFERROR(IF(OR(O380="",P380=""),"",O380*IF(P380="",1,P380)*VLOOKUP(N380,Factors!$F$30:$H$39,3,FALSE)),"")</f>
        <v/>
      </c>
      <c r="R380" s="21" t="str">
        <f t="shared" si="11"/>
        <v/>
      </c>
    </row>
    <row r="381" spans="1:18">
      <c r="A381" s="14"/>
      <c r="B381" s="16"/>
      <c r="C381" s="14"/>
      <c r="D381" s="14"/>
      <c r="E381" s="14"/>
      <c r="F381" s="17"/>
      <c r="G381" s="14"/>
      <c r="H381" s="18" t="str">
        <f>IFERROR(VLOOKUP(C381,Factors!$A$30:$D$49,4,FALSE),"")</f>
        <v/>
      </c>
      <c r="I381" s="18" t="str">
        <f t="shared" si="10"/>
        <v/>
      </c>
      <c r="J381" s="19"/>
      <c r="K381" s="19"/>
      <c r="L381" s="19"/>
      <c r="M381" s="19"/>
      <c r="N381" s="14"/>
      <c r="O381" s="20" t="str">
        <f>IF(OR(J381="",K381=""),"",2*6371*ASIN(MIN(1,SQRT(SIN(RADIANS((IF(L381="",Setup!$B$9,L381)-J381)/2))^2+COS(RADIANS(J381))*COS(RADIANS(IF(L381="",Setup!$B$9,L381)))*SIN(RADIANS((IF(M381="",Setup!$B$10,M381)-K381)/2))^2))))</f>
        <v/>
      </c>
      <c r="P381" s="17"/>
      <c r="Q381" s="21" t="str">
        <f>IFERROR(IF(OR(O381="",P381=""),"",O381*IF(P381="",1,P381)*VLOOKUP(N381,Factors!$F$30:$H$39,3,FALSE)),"")</f>
        <v/>
      </c>
      <c r="R381" s="21" t="str">
        <f t="shared" si="11"/>
        <v/>
      </c>
    </row>
    <row r="382" spans="1:18">
      <c r="A382" s="14"/>
      <c r="B382" s="16"/>
      <c r="C382" s="14"/>
      <c r="D382" s="14"/>
      <c r="E382" s="14"/>
      <c r="F382" s="17"/>
      <c r="G382" s="14"/>
      <c r="H382" s="18" t="str">
        <f>IFERROR(VLOOKUP(C382,Factors!$A$30:$D$49,4,FALSE),"")</f>
        <v/>
      </c>
      <c r="I382" s="18" t="str">
        <f t="shared" si="10"/>
        <v/>
      </c>
      <c r="J382" s="19"/>
      <c r="K382" s="19"/>
      <c r="L382" s="19"/>
      <c r="M382" s="19"/>
      <c r="N382" s="14"/>
      <c r="O382" s="20" t="str">
        <f>IF(OR(J382="",K382=""),"",2*6371*ASIN(MIN(1,SQRT(SIN(RADIANS((IF(L382="",Setup!$B$9,L382)-J382)/2))^2+COS(RADIANS(J382))*COS(RADIANS(IF(L382="",Setup!$B$9,L382)))*SIN(RADIANS((IF(M382="",Setup!$B$10,M382)-K382)/2))^2))))</f>
        <v/>
      </c>
      <c r="P382" s="17"/>
      <c r="Q382" s="21" t="str">
        <f>IFERROR(IF(OR(O382="",P382=""),"",O382*IF(P382="",1,P382)*VLOOKUP(N382,Factors!$F$30:$H$39,3,FALSE)),"")</f>
        <v/>
      </c>
      <c r="R382" s="21" t="str">
        <f t="shared" si="11"/>
        <v/>
      </c>
    </row>
    <row r="383" spans="1:18">
      <c r="A383" s="14"/>
      <c r="B383" s="16"/>
      <c r="C383" s="14"/>
      <c r="D383" s="14"/>
      <c r="E383" s="14"/>
      <c r="F383" s="17"/>
      <c r="G383" s="14"/>
      <c r="H383" s="18" t="str">
        <f>IFERROR(VLOOKUP(C383,Factors!$A$30:$D$49,4,FALSE),"")</f>
        <v/>
      </c>
      <c r="I383" s="18" t="str">
        <f t="shared" si="10"/>
        <v/>
      </c>
      <c r="J383" s="19"/>
      <c r="K383" s="19"/>
      <c r="L383" s="19"/>
      <c r="M383" s="19"/>
      <c r="N383" s="14"/>
      <c r="O383" s="20" t="str">
        <f>IF(OR(J383="",K383=""),"",2*6371*ASIN(MIN(1,SQRT(SIN(RADIANS((IF(L383="",Setup!$B$9,L383)-J383)/2))^2+COS(RADIANS(J383))*COS(RADIANS(IF(L383="",Setup!$B$9,L383)))*SIN(RADIANS((IF(M383="",Setup!$B$10,M383)-K383)/2))^2))))</f>
        <v/>
      </c>
      <c r="P383" s="17"/>
      <c r="Q383" s="21" t="str">
        <f>IFERROR(IF(OR(O383="",P383=""),"",O383*IF(P383="",1,P383)*VLOOKUP(N383,Factors!$F$30:$H$39,3,FALSE)),"")</f>
        <v/>
      </c>
      <c r="R383" s="21" t="str">
        <f t="shared" si="11"/>
        <v/>
      </c>
    </row>
    <row r="384" spans="1:18">
      <c r="A384" s="14"/>
      <c r="B384" s="16"/>
      <c r="C384" s="14"/>
      <c r="D384" s="14"/>
      <c r="E384" s="14"/>
      <c r="F384" s="17"/>
      <c r="G384" s="14"/>
      <c r="H384" s="18" t="str">
        <f>IFERROR(VLOOKUP(C384,Factors!$A$30:$D$49,4,FALSE),"")</f>
        <v/>
      </c>
      <c r="I384" s="18" t="str">
        <f t="shared" si="10"/>
        <v/>
      </c>
      <c r="J384" s="19"/>
      <c r="K384" s="19"/>
      <c r="L384" s="19"/>
      <c r="M384" s="19"/>
      <c r="N384" s="14"/>
      <c r="O384" s="20" t="str">
        <f>IF(OR(J384="",K384=""),"",2*6371*ASIN(MIN(1,SQRT(SIN(RADIANS((IF(L384="",Setup!$B$9,L384)-J384)/2))^2+COS(RADIANS(J384))*COS(RADIANS(IF(L384="",Setup!$B$9,L384)))*SIN(RADIANS((IF(M384="",Setup!$B$10,M384)-K384)/2))^2))))</f>
        <v/>
      </c>
      <c r="P384" s="17"/>
      <c r="Q384" s="21" t="str">
        <f>IFERROR(IF(OR(O384="",P384=""),"",O384*IF(P384="",1,P384)*VLOOKUP(N384,Factors!$F$30:$H$39,3,FALSE)),"")</f>
        <v/>
      </c>
      <c r="R384" s="21" t="str">
        <f t="shared" si="11"/>
        <v/>
      </c>
    </row>
    <row r="385" spans="1:18">
      <c r="A385" s="14"/>
      <c r="B385" s="16"/>
      <c r="C385" s="14"/>
      <c r="D385" s="14"/>
      <c r="E385" s="14"/>
      <c r="F385" s="17"/>
      <c r="G385" s="14"/>
      <c r="H385" s="18" t="str">
        <f>IFERROR(VLOOKUP(C385,Factors!$A$30:$D$49,4,FALSE),"")</f>
        <v/>
      </c>
      <c r="I385" s="18" t="str">
        <f t="shared" si="10"/>
        <v/>
      </c>
      <c r="J385" s="19"/>
      <c r="K385" s="19"/>
      <c r="L385" s="19"/>
      <c r="M385" s="19"/>
      <c r="N385" s="14"/>
      <c r="O385" s="20" t="str">
        <f>IF(OR(J385="",K385=""),"",2*6371*ASIN(MIN(1,SQRT(SIN(RADIANS((IF(L385="",Setup!$B$9,L385)-J385)/2))^2+COS(RADIANS(J385))*COS(RADIANS(IF(L385="",Setup!$B$9,L385)))*SIN(RADIANS((IF(M385="",Setup!$B$10,M385)-K385)/2))^2))))</f>
        <v/>
      </c>
      <c r="P385" s="17"/>
      <c r="Q385" s="21" t="str">
        <f>IFERROR(IF(OR(O385="",P385=""),"",O385*IF(P385="",1,P385)*VLOOKUP(N385,Factors!$F$30:$H$39,3,FALSE)),"")</f>
        <v/>
      </c>
      <c r="R385" s="21" t="str">
        <f t="shared" si="11"/>
        <v/>
      </c>
    </row>
    <row r="386" spans="1:18">
      <c r="A386" s="14"/>
      <c r="B386" s="16"/>
      <c r="C386" s="14"/>
      <c r="D386" s="14"/>
      <c r="E386" s="14"/>
      <c r="F386" s="17"/>
      <c r="G386" s="14"/>
      <c r="H386" s="18" t="str">
        <f>IFERROR(VLOOKUP(C386,Factors!$A$30:$D$49,4,FALSE),"")</f>
        <v/>
      </c>
      <c r="I386" s="18" t="str">
        <f t="shared" ref="I386:I449" si="12">IF(OR(F386="",H386=""),"",F386*H386)</f>
        <v/>
      </c>
      <c r="J386" s="19"/>
      <c r="K386" s="19"/>
      <c r="L386" s="19"/>
      <c r="M386" s="19"/>
      <c r="N386" s="14"/>
      <c r="O386" s="20" t="str">
        <f>IF(OR(J386="",K386=""),"",2*6371*ASIN(MIN(1,SQRT(SIN(RADIANS((IF(L386="",Setup!$B$9,L386)-J386)/2))^2+COS(RADIANS(J386))*COS(RADIANS(IF(L386="",Setup!$B$9,L386)))*SIN(RADIANS((IF(M386="",Setup!$B$10,M386)-K386)/2))^2))))</f>
        <v/>
      </c>
      <c r="P386" s="17"/>
      <c r="Q386" s="21" t="str">
        <f>IFERROR(IF(OR(O386="",P386=""),"",O386*IF(P386="",1,P386)*VLOOKUP(N386,Factors!$F$30:$H$39,3,FALSE)),"")</f>
        <v/>
      </c>
      <c r="R386" s="21" t="str">
        <f t="shared" ref="R386:R449" si="13">IF(AND(I386="",Q386=""),"",SUM(I386,Q386))</f>
        <v/>
      </c>
    </row>
    <row r="387" spans="1:18">
      <c r="A387" s="14"/>
      <c r="B387" s="16"/>
      <c r="C387" s="14"/>
      <c r="D387" s="14"/>
      <c r="E387" s="14"/>
      <c r="F387" s="17"/>
      <c r="G387" s="14"/>
      <c r="H387" s="18" t="str">
        <f>IFERROR(VLOOKUP(C387,Factors!$A$30:$D$49,4,FALSE),"")</f>
        <v/>
      </c>
      <c r="I387" s="18" t="str">
        <f t="shared" si="12"/>
        <v/>
      </c>
      <c r="J387" s="19"/>
      <c r="K387" s="19"/>
      <c r="L387" s="19"/>
      <c r="M387" s="19"/>
      <c r="N387" s="14"/>
      <c r="O387" s="20" t="str">
        <f>IF(OR(J387="",K387=""),"",2*6371*ASIN(MIN(1,SQRT(SIN(RADIANS((IF(L387="",Setup!$B$9,L387)-J387)/2))^2+COS(RADIANS(J387))*COS(RADIANS(IF(L387="",Setup!$B$9,L387)))*SIN(RADIANS((IF(M387="",Setup!$B$10,M387)-K387)/2))^2))))</f>
        <v/>
      </c>
      <c r="P387" s="17"/>
      <c r="Q387" s="21" t="str">
        <f>IFERROR(IF(OR(O387="",P387=""),"",O387*IF(P387="",1,P387)*VLOOKUP(N387,Factors!$F$30:$H$39,3,FALSE)),"")</f>
        <v/>
      </c>
      <c r="R387" s="21" t="str">
        <f t="shared" si="13"/>
        <v/>
      </c>
    </row>
    <row r="388" spans="1:18">
      <c r="A388" s="14"/>
      <c r="B388" s="16"/>
      <c r="C388" s="14"/>
      <c r="D388" s="14"/>
      <c r="E388" s="14"/>
      <c r="F388" s="17"/>
      <c r="G388" s="14"/>
      <c r="H388" s="18" t="str">
        <f>IFERROR(VLOOKUP(C388,Factors!$A$30:$D$49,4,FALSE),"")</f>
        <v/>
      </c>
      <c r="I388" s="18" t="str">
        <f t="shared" si="12"/>
        <v/>
      </c>
      <c r="J388" s="19"/>
      <c r="K388" s="19"/>
      <c r="L388" s="19"/>
      <c r="M388" s="19"/>
      <c r="N388" s="14"/>
      <c r="O388" s="20" t="str">
        <f>IF(OR(J388="",K388=""),"",2*6371*ASIN(MIN(1,SQRT(SIN(RADIANS((IF(L388="",Setup!$B$9,L388)-J388)/2))^2+COS(RADIANS(J388))*COS(RADIANS(IF(L388="",Setup!$B$9,L388)))*SIN(RADIANS((IF(M388="",Setup!$B$10,M388)-K388)/2))^2))))</f>
        <v/>
      </c>
      <c r="P388" s="17"/>
      <c r="Q388" s="21" t="str">
        <f>IFERROR(IF(OR(O388="",P388=""),"",O388*IF(P388="",1,P388)*VLOOKUP(N388,Factors!$F$30:$H$39,3,FALSE)),"")</f>
        <v/>
      </c>
      <c r="R388" s="21" t="str">
        <f t="shared" si="13"/>
        <v/>
      </c>
    </row>
    <row r="389" spans="1:18">
      <c r="A389" s="14"/>
      <c r="B389" s="16"/>
      <c r="C389" s="14"/>
      <c r="D389" s="14"/>
      <c r="E389" s="14"/>
      <c r="F389" s="17"/>
      <c r="G389" s="14"/>
      <c r="H389" s="18" t="str">
        <f>IFERROR(VLOOKUP(C389,Factors!$A$30:$D$49,4,FALSE),"")</f>
        <v/>
      </c>
      <c r="I389" s="18" t="str">
        <f t="shared" si="12"/>
        <v/>
      </c>
      <c r="J389" s="19"/>
      <c r="K389" s="19"/>
      <c r="L389" s="19"/>
      <c r="M389" s="19"/>
      <c r="N389" s="14"/>
      <c r="O389" s="20" t="str">
        <f>IF(OR(J389="",K389=""),"",2*6371*ASIN(MIN(1,SQRT(SIN(RADIANS((IF(L389="",Setup!$B$9,L389)-J389)/2))^2+COS(RADIANS(J389))*COS(RADIANS(IF(L389="",Setup!$B$9,L389)))*SIN(RADIANS((IF(M389="",Setup!$B$10,M389)-K389)/2))^2))))</f>
        <v/>
      </c>
      <c r="P389" s="17"/>
      <c r="Q389" s="21" t="str">
        <f>IFERROR(IF(OR(O389="",P389=""),"",O389*IF(P389="",1,P389)*VLOOKUP(N389,Factors!$F$30:$H$39,3,FALSE)),"")</f>
        <v/>
      </c>
      <c r="R389" s="21" t="str">
        <f t="shared" si="13"/>
        <v/>
      </c>
    </row>
    <row r="390" spans="1:18">
      <c r="A390" s="14"/>
      <c r="B390" s="16"/>
      <c r="C390" s="14"/>
      <c r="D390" s="14"/>
      <c r="E390" s="14"/>
      <c r="F390" s="17"/>
      <c r="G390" s="14"/>
      <c r="H390" s="18" t="str">
        <f>IFERROR(VLOOKUP(C390,Factors!$A$30:$D$49,4,FALSE),"")</f>
        <v/>
      </c>
      <c r="I390" s="18" t="str">
        <f t="shared" si="12"/>
        <v/>
      </c>
      <c r="J390" s="19"/>
      <c r="K390" s="19"/>
      <c r="L390" s="19"/>
      <c r="M390" s="19"/>
      <c r="N390" s="14"/>
      <c r="O390" s="20" t="str">
        <f>IF(OR(J390="",K390=""),"",2*6371*ASIN(MIN(1,SQRT(SIN(RADIANS((IF(L390="",Setup!$B$9,L390)-J390)/2))^2+COS(RADIANS(J390))*COS(RADIANS(IF(L390="",Setup!$B$9,L390)))*SIN(RADIANS((IF(M390="",Setup!$B$10,M390)-K390)/2))^2))))</f>
        <v/>
      </c>
      <c r="P390" s="17"/>
      <c r="Q390" s="21" t="str">
        <f>IFERROR(IF(OR(O390="",P390=""),"",O390*IF(P390="",1,P390)*VLOOKUP(N390,Factors!$F$30:$H$39,3,FALSE)),"")</f>
        <v/>
      </c>
      <c r="R390" s="21" t="str">
        <f t="shared" si="13"/>
        <v/>
      </c>
    </row>
    <row r="391" spans="1:18">
      <c r="A391" s="14"/>
      <c r="B391" s="16"/>
      <c r="C391" s="14"/>
      <c r="D391" s="14"/>
      <c r="E391" s="14"/>
      <c r="F391" s="17"/>
      <c r="G391" s="14"/>
      <c r="H391" s="18" t="str">
        <f>IFERROR(VLOOKUP(C391,Factors!$A$30:$D$49,4,FALSE),"")</f>
        <v/>
      </c>
      <c r="I391" s="18" t="str">
        <f t="shared" si="12"/>
        <v/>
      </c>
      <c r="J391" s="19"/>
      <c r="K391" s="19"/>
      <c r="L391" s="19"/>
      <c r="M391" s="19"/>
      <c r="N391" s="14"/>
      <c r="O391" s="20" t="str">
        <f>IF(OR(J391="",K391=""),"",2*6371*ASIN(MIN(1,SQRT(SIN(RADIANS((IF(L391="",Setup!$B$9,L391)-J391)/2))^2+COS(RADIANS(J391))*COS(RADIANS(IF(L391="",Setup!$B$9,L391)))*SIN(RADIANS((IF(M391="",Setup!$B$10,M391)-K391)/2))^2))))</f>
        <v/>
      </c>
      <c r="P391" s="17"/>
      <c r="Q391" s="21" t="str">
        <f>IFERROR(IF(OR(O391="",P391=""),"",O391*IF(P391="",1,P391)*VLOOKUP(N391,Factors!$F$30:$H$39,3,FALSE)),"")</f>
        <v/>
      </c>
      <c r="R391" s="21" t="str">
        <f t="shared" si="13"/>
        <v/>
      </c>
    </row>
    <row r="392" spans="1:18">
      <c r="A392" s="14"/>
      <c r="B392" s="16"/>
      <c r="C392" s="14"/>
      <c r="D392" s="14"/>
      <c r="E392" s="14"/>
      <c r="F392" s="17"/>
      <c r="G392" s="14"/>
      <c r="H392" s="18" t="str">
        <f>IFERROR(VLOOKUP(C392,Factors!$A$30:$D$49,4,FALSE),"")</f>
        <v/>
      </c>
      <c r="I392" s="18" t="str">
        <f t="shared" si="12"/>
        <v/>
      </c>
      <c r="J392" s="19"/>
      <c r="K392" s="19"/>
      <c r="L392" s="19"/>
      <c r="M392" s="19"/>
      <c r="N392" s="14"/>
      <c r="O392" s="20" t="str">
        <f>IF(OR(J392="",K392=""),"",2*6371*ASIN(MIN(1,SQRT(SIN(RADIANS((IF(L392="",Setup!$B$9,L392)-J392)/2))^2+COS(RADIANS(J392))*COS(RADIANS(IF(L392="",Setup!$B$9,L392)))*SIN(RADIANS((IF(M392="",Setup!$B$10,M392)-K392)/2))^2))))</f>
        <v/>
      </c>
      <c r="P392" s="17"/>
      <c r="Q392" s="21" t="str">
        <f>IFERROR(IF(OR(O392="",P392=""),"",O392*IF(P392="",1,P392)*VLOOKUP(N392,Factors!$F$30:$H$39,3,FALSE)),"")</f>
        <v/>
      </c>
      <c r="R392" s="21" t="str">
        <f t="shared" si="13"/>
        <v/>
      </c>
    </row>
    <row r="393" spans="1:18">
      <c r="A393" s="14"/>
      <c r="B393" s="16"/>
      <c r="C393" s="14"/>
      <c r="D393" s="14"/>
      <c r="E393" s="14"/>
      <c r="F393" s="17"/>
      <c r="G393" s="14"/>
      <c r="H393" s="18" t="str">
        <f>IFERROR(VLOOKUP(C393,Factors!$A$30:$D$49,4,FALSE),"")</f>
        <v/>
      </c>
      <c r="I393" s="18" t="str">
        <f t="shared" si="12"/>
        <v/>
      </c>
      <c r="J393" s="19"/>
      <c r="K393" s="19"/>
      <c r="L393" s="19"/>
      <c r="M393" s="19"/>
      <c r="N393" s="14"/>
      <c r="O393" s="20" t="str">
        <f>IF(OR(J393="",K393=""),"",2*6371*ASIN(MIN(1,SQRT(SIN(RADIANS((IF(L393="",Setup!$B$9,L393)-J393)/2))^2+COS(RADIANS(J393))*COS(RADIANS(IF(L393="",Setup!$B$9,L393)))*SIN(RADIANS((IF(M393="",Setup!$B$10,M393)-K393)/2))^2))))</f>
        <v/>
      </c>
      <c r="P393" s="17"/>
      <c r="Q393" s="21" t="str">
        <f>IFERROR(IF(OR(O393="",P393=""),"",O393*IF(P393="",1,P393)*VLOOKUP(N393,Factors!$F$30:$H$39,3,FALSE)),"")</f>
        <v/>
      </c>
      <c r="R393" s="21" t="str">
        <f t="shared" si="13"/>
        <v/>
      </c>
    </row>
    <row r="394" spans="1:18">
      <c r="A394" s="14"/>
      <c r="B394" s="16"/>
      <c r="C394" s="14"/>
      <c r="D394" s="14"/>
      <c r="E394" s="14"/>
      <c r="F394" s="17"/>
      <c r="G394" s="14"/>
      <c r="H394" s="18" t="str">
        <f>IFERROR(VLOOKUP(C394,Factors!$A$30:$D$49,4,FALSE),"")</f>
        <v/>
      </c>
      <c r="I394" s="18" t="str">
        <f t="shared" si="12"/>
        <v/>
      </c>
      <c r="J394" s="19"/>
      <c r="K394" s="19"/>
      <c r="L394" s="19"/>
      <c r="M394" s="19"/>
      <c r="N394" s="14"/>
      <c r="O394" s="20" t="str">
        <f>IF(OR(J394="",K394=""),"",2*6371*ASIN(MIN(1,SQRT(SIN(RADIANS((IF(L394="",Setup!$B$9,L394)-J394)/2))^2+COS(RADIANS(J394))*COS(RADIANS(IF(L394="",Setup!$B$9,L394)))*SIN(RADIANS((IF(M394="",Setup!$B$10,M394)-K394)/2))^2))))</f>
        <v/>
      </c>
      <c r="P394" s="17"/>
      <c r="Q394" s="21" t="str">
        <f>IFERROR(IF(OR(O394="",P394=""),"",O394*IF(P394="",1,P394)*VLOOKUP(N394,Factors!$F$30:$H$39,3,FALSE)),"")</f>
        <v/>
      </c>
      <c r="R394" s="21" t="str">
        <f t="shared" si="13"/>
        <v/>
      </c>
    </row>
    <row r="395" spans="1:18">
      <c r="A395" s="14"/>
      <c r="B395" s="16"/>
      <c r="C395" s="14"/>
      <c r="D395" s="14"/>
      <c r="E395" s="14"/>
      <c r="F395" s="17"/>
      <c r="G395" s="14"/>
      <c r="H395" s="18" t="str">
        <f>IFERROR(VLOOKUP(C395,Factors!$A$30:$D$49,4,FALSE),"")</f>
        <v/>
      </c>
      <c r="I395" s="18" t="str">
        <f t="shared" si="12"/>
        <v/>
      </c>
      <c r="J395" s="19"/>
      <c r="K395" s="19"/>
      <c r="L395" s="19"/>
      <c r="M395" s="19"/>
      <c r="N395" s="14"/>
      <c r="O395" s="20" t="str">
        <f>IF(OR(J395="",K395=""),"",2*6371*ASIN(MIN(1,SQRT(SIN(RADIANS((IF(L395="",Setup!$B$9,L395)-J395)/2))^2+COS(RADIANS(J395))*COS(RADIANS(IF(L395="",Setup!$B$9,L395)))*SIN(RADIANS((IF(M395="",Setup!$B$10,M395)-K395)/2))^2))))</f>
        <v/>
      </c>
      <c r="P395" s="17"/>
      <c r="Q395" s="21" t="str">
        <f>IFERROR(IF(OR(O395="",P395=""),"",O395*IF(P395="",1,P395)*VLOOKUP(N395,Factors!$F$30:$H$39,3,FALSE)),"")</f>
        <v/>
      </c>
      <c r="R395" s="21" t="str">
        <f t="shared" si="13"/>
        <v/>
      </c>
    </row>
    <row r="396" spans="1:18">
      <c r="A396" s="14"/>
      <c r="B396" s="16"/>
      <c r="C396" s="14"/>
      <c r="D396" s="14"/>
      <c r="E396" s="14"/>
      <c r="F396" s="17"/>
      <c r="G396" s="14"/>
      <c r="H396" s="18" t="str">
        <f>IFERROR(VLOOKUP(C396,Factors!$A$30:$D$49,4,FALSE),"")</f>
        <v/>
      </c>
      <c r="I396" s="18" t="str">
        <f t="shared" si="12"/>
        <v/>
      </c>
      <c r="J396" s="19"/>
      <c r="K396" s="19"/>
      <c r="L396" s="19"/>
      <c r="M396" s="19"/>
      <c r="N396" s="14"/>
      <c r="O396" s="20" t="str">
        <f>IF(OR(J396="",K396=""),"",2*6371*ASIN(MIN(1,SQRT(SIN(RADIANS((IF(L396="",Setup!$B$9,L396)-J396)/2))^2+COS(RADIANS(J396))*COS(RADIANS(IF(L396="",Setup!$B$9,L396)))*SIN(RADIANS((IF(M396="",Setup!$B$10,M396)-K396)/2))^2))))</f>
        <v/>
      </c>
      <c r="P396" s="17"/>
      <c r="Q396" s="21" t="str">
        <f>IFERROR(IF(OR(O396="",P396=""),"",O396*IF(P396="",1,P396)*VLOOKUP(N396,Factors!$F$30:$H$39,3,FALSE)),"")</f>
        <v/>
      </c>
      <c r="R396" s="21" t="str">
        <f t="shared" si="13"/>
        <v/>
      </c>
    </row>
    <row r="397" spans="1:18">
      <c r="A397" s="14"/>
      <c r="B397" s="16"/>
      <c r="C397" s="14"/>
      <c r="D397" s="14"/>
      <c r="E397" s="14"/>
      <c r="F397" s="17"/>
      <c r="G397" s="14"/>
      <c r="H397" s="18" t="str">
        <f>IFERROR(VLOOKUP(C397,Factors!$A$30:$D$49,4,FALSE),"")</f>
        <v/>
      </c>
      <c r="I397" s="18" t="str">
        <f t="shared" si="12"/>
        <v/>
      </c>
      <c r="J397" s="19"/>
      <c r="K397" s="19"/>
      <c r="L397" s="19"/>
      <c r="M397" s="19"/>
      <c r="N397" s="14"/>
      <c r="O397" s="20" t="str">
        <f>IF(OR(J397="",K397=""),"",2*6371*ASIN(MIN(1,SQRT(SIN(RADIANS((IF(L397="",Setup!$B$9,L397)-J397)/2))^2+COS(RADIANS(J397))*COS(RADIANS(IF(L397="",Setup!$B$9,L397)))*SIN(RADIANS((IF(M397="",Setup!$B$10,M397)-K397)/2))^2))))</f>
        <v/>
      </c>
      <c r="P397" s="17"/>
      <c r="Q397" s="21" t="str">
        <f>IFERROR(IF(OR(O397="",P397=""),"",O397*IF(P397="",1,P397)*VLOOKUP(N397,Factors!$F$30:$H$39,3,FALSE)),"")</f>
        <v/>
      </c>
      <c r="R397" s="21" t="str">
        <f t="shared" si="13"/>
        <v/>
      </c>
    </row>
    <row r="398" spans="1:18">
      <c r="A398" s="14"/>
      <c r="B398" s="16"/>
      <c r="C398" s="14"/>
      <c r="D398" s="14"/>
      <c r="E398" s="14"/>
      <c r="F398" s="17"/>
      <c r="G398" s="14"/>
      <c r="H398" s="18" t="str">
        <f>IFERROR(VLOOKUP(C398,Factors!$A$30:$D$49,4,FALSE),"")</f>
        <v/>
      </c>
      <c r="I398" s="18" t="str">
        <f t="shared" si="12"/>
        <v/>
      </c>
      <c r="J398" s="19"/>
      <c r="K398" s="19"/>
      <c r="L398" s="19"/>
      <c r="M398" s="19"/>
      <c r="N398" s="14"/>
      <c r="O398" s="20" t="str">
        <f>IF(OR(J398="",K398=""),"",2*6371*ASIN(MIN(1,SQRT(SIN(RADIANS((IF(L398="",Setup!$B$9,L398)-J398)/2))^2+COS(RADIANS(J398))*COS(RADIANS(IF(L398="",Setup!$B$9,L398)))*SIN(RADIANS((IF(M398="",Setup!$B$10,M398)-K398)/2))^2))))</f>
        <v/>
      </c>
      <c r="P398" s="17"/>
      <c r="Q398" s="21" t="str">
        <f>IFERROR(IF(OR(O398="",P398=""),"",O398*IF(P398="",1,P398)*VLOOKUP(N398,Factors!$F$30:$H$39,3,FALSE)),"")</f>
        <v/>
      </c>
      <c r="R398" s="21" t="str">
        <f t="shared" si="13"/>
        <v/>
      </c>
    </row>
    <row r="399" spans="1:18">
      <c r="A399" s="14"/>
      <c r="B399" s="16"/>
      <c r="C399" s="14"/>
      <c r="D399" s="14"/>
      <c r="E399" s="14"/>
      <c r="F399" s="17"/>
      <c r="G399" s="14"/>
      <c r="H399" s="18" t="str">
        <f>IFERROR(VLOOKUP(C399,Factors!$A$30:$D$49,4,FALSE),"")</f>
        <v/>
      </c>
      <c r="I399" s="18" t="str">
        <f t="shared" si="12"/>
        <v/>
      </c>
      <c r="J399" s="19"/>
      <c r="K399" s="19"/>
      <c r="L399" s="19"/>
      <c r="M399" s="19"/>
      <c r="N399" s="14"/>
      <c r="O399" s="20" t="str">
        <f>IF(OR(J399="",K399=""),"",2*6371*ASIN(MIN(1,SQRT(SIN(RADIANS((IF(L399="",Setup!$B$9,L399)-J399)/2))^2+COS(RADIANS(J399))*COS(RADIANS(IF(L399="",Setup!$B$9,L399)))*SIN(RADIANS((IF(M399="",Setup!$B$10,M399)-K399)/2))^2))))</f>
        <v/>
      </c>
      <c r="P399" s="17"/>
      <c r="Q399" s="21" t="str">
        <f>IFERROR(IF(OR(O399="",P399=""),"",O399*IF(P399="",1,P399)*VLOOKUP(N399,Factors!$F$30:$H$39,3,FALSE)),"")</f>
        <v/>
      </c>
      <c r="R399" s="21" t="str">
        <f t="shared" si="13"/>
        <v/>
      </c>
    </row>
    <row r="400" spans="1:18">
      <c r="A400" s="14"/>
      <c r="B400" s="16"/>
      <c r="C400" s="14"/>
      <c r="D400" s="14"/>
      <c r="E400" s="14"/>
      <c r="F400" s="17"/>
      <c r="G400" s="14"/>
      <c r="H400" s="18" t="str">
        <f>IFERROR(VLOOKUP(C400,Factors!$A$30:$D$49,4,FALSE),"")</f>
        <v/>
      </c>
      <c r="I400" s="18" t="str">
        <f t="shared" si="12"/>
        <v/>
      </c>
      <c r="J400" s="19"/>
      <c r="K400" s="19"/>
      <c r="L400" s="19"/>
      <c r="M400" s="19"/>
      <c r="N400" s="14"/>
      <c r="O400" s="20" t="str">
        <f>IF(OR(J400="",K400=""),"",2*6371*ASIN(MIN(1,SQRT(SIN(RADIANS((IF(L400="",Setup!$B$9,L400)-J400)/2))^2+COS(RADIANS(J400))*COS(RADIANS(IF(L400="",Setup!$B$9,L400)))*SIN(RADIANS((IF(M400="",Setup!$B$10,M400)-K400)/2))^2))))</f>
        <v/>
      </c>
      <c r="P400" s="17"/>
      <c r="Q400" s="21" t="str">
        <f>IFERROR(IF(OR(O400="",P400=""),"",O400*IF(P400="",1,P400)*VLOOKUP(N400,Factors!$F$30:$H$39,3,FALSE)),"")</f>
        <v/>
      </c>
      <c r="R400" s="21" t="str">
        <f t="shared" si="13"/>
        <v/>
      </c>
    </row>
    <row r="401" spans="1:18">
      <c r="A401" s="14"/>
      <c r="B401" s="16"/>
      <c r="C401" s="14"/>
      <c r="D401" s="14"/>
      <c r="E401" s="14"/>
      <c r="F401" s="17"/>
      <c r="G401" s="14"/>
      <c r="H401" s="18" t="str">
        <f>IFERROR(VLOOKUP(C401,Factors!$A$30:$D$49,4,FALSE),"")</f>
        <v/>
      </c>
      <c r="I401" s="18" t="str">
        <f t="shared" si="12"/>
        <v/>
      </c>
      <c r="J401" s="19"/>
      <c r="K401" s="19"/>
      <c r="L401" s="19"/>
      <c r="M401" s="19"/>
      <c r="N401" s="14"/>
      <c r="O401" s="20" t="str">
        <f>IF(OR(J401="",K401=""),"",2*6371*ASIN(MIN(1,SQRT(SIN(RADIANS((IF(L401="",Setup!$B$9,L401)-J401)/2))^2+COS(RADIANS(J401))*COS(RADIANS(IF(L401="",Setup!$B$9,L401)))*SIN(RADIANS((IF(M401="",Setup!$B$10,M401)-K401)/2))^2))))</f>
        <v/>
      </c>
      <c r="P401" s="17"/>
      <c r="Q401" s="21" t="str">
        <f>IFERROR(IF(OR(O401="",P401=""),"",O401*IF(P401="",1,P401)*VLOOKUP(N401,Factors!$F$30:$H$39,3,FALSE)),"")</f>
        <v/>
      </c>
      <c r="R401" s="21" t="str">
        <f t="shared" si="13"/>
        <v/>
      </c>
    </row>
    <row r="402" spans="1:18">
      <c r="A402" s="14"/>
      <c r="B402" s="16"/>
      <c r="C402" s="14"/>
      <c r="D402" s="14"/>
      <c r="E402" s="14"/>
      <c r="F402" s="17"/>
      <c r="G402" s="14"/>
      <c r="H402" s="18" t="str">
        <f>IFERROR(VLOOKUP(C402,Factors!$A$30:$D$49,4,FALSE),"")</f>
        <v/>
      </c>
      <c r="I402" s="18" t="str">
        <f t="shared" si="12"/>
        <v/>
      </c>
      <c r="J402" s="19"/>
      <c r="K402" s="19"/>
      <c r="L402" s="19"/>
      <c r="M402" s="19"/>
      <c r="N402" s="14"/>
      <c r="O402" s="20" t="str">
        <f>IF(OR(J402="",K402=""),"",2*6371*ASIN(MIN(1,SQRT(SIN(RADIANS((IF(L402="",Setup!$B$9,L402)-J402)/2))^2+COS(RADIANS(J402))*COS(RADIANS(IF(L402="",Setup!$B$9,L402)))*SIN(RADIANS((IF(M402="",Setup!$B$10,M402)-K402)/2))^2))))</f>
        <v/>
      </c>
      <c r="P402" s="17"/>
      <c r="Q402" s="21" t="str">
        <f>IFERROR(IF(OR(O402="",P402=""),"",O402*IF(P402="",1,P402)*VLOOKUP(N402,Factors!$F$30:$H$39,3,FALSE)),"")</f>
        <v/>
      </c>
      <c r="R402" s="21" t="str">
        <f t="shared" si="13"/>
        <v/>
      </c>
    </row>
    <row r="403" spans="1:18">
      <c r="A403" s="14"/>
      <c r="B403" s="16"/>
      <c r="C403" s="14"/>
      <c r="D403" s="14"/>
      <c r="E403" s="14"/>
      <c r="F403" s="17"/>
      <c r="G403" s="14"/>
      <c r="H403" s="18" t="str">
        <f>IFERROR(VLOOKUP(C403,Factors!$A$30:$D$49,4,FALSE),"")</f>
        <v/>
      </c>
      <c r="I403" s="18" t="str">
        <f t="shared" si="12"/>
        <v/>
      </c>
      <c r="J403" s="19"/>
      <c r="K403" s="19"/>
      <c r="L403" s="19"/>
      <c r="M403" s="19"/>
      <c r="N403" s="14"/>
      <c r="O403" s="20" t="str">
        <f>IF(OR(J403="",K403=""),"",2*6371*ASIN(MIN(1,SQRT(SIN(RADIANS((IF(L403="",Setup!$B$9,L403)-J403)/2))^2+COS(RADIANS(J403))*COS(RADIANS(IF(L403="",Setup!$B$9,L403)))*SIN(RADIANS((IF(M403="",Setup!$B$10,M403)-K403)/2))^2))))</f>
        <v/>
      </c>
      <c r="P403" s="17"/>
      <c r="Q403" s="21" t="str">
        <f>IFERROR(IF(OR(O403="",P403=""),"",O403*IF(P403="",1,P403)*VLOOKUP(N403,Factors!$F$30:$H$39,3,FALSE)),"")</f>
        <v/>
      </c>
      <c r="R403" s="21" t="str">
        <f t="shared" si="13"/>
        <v/>
      </c>
    </row>
    <row r="404" spans="1:18">
      <c r="A404" s="14"/>
      <c r="B404" s="16"/>
      <c r="C404" s="14"/>
      <c r="D404" s="14"/>
      <c r="E404" s="14"/>
      <c r="F404" s="17"/>
      <c r="G404" s="14"/>
      <c r="H404" s="18" t="str">
        <f>IFERROR(VLOOKUP(C404,Factors!$A$30:$D$49,4,FALSE),"")</f>
        <v/>
      </c>
      <c r="I404" s="18" t="str">
        <f t="shared" si="12"/>
        <v/>
      </c>
      <c r="J404" s="19"/>
      <c r="K404" s="19"/>
      <c r="L404" s="19"/>
      <c r="M404" s="19"/>
      <c r="N404" s="14"/>
      <c r="O404" s="20" t="str">
        <f>IF(OR(J404="",K404=""),"",2*6371*ASIN(MIN(1,SQRT(SIN(RADIANS((IF(L404="",Setup!$B$9,L404)-J404)/2))^2+COS(RADIANS(J404))*COS(RADIANS(IF(L404="",Setup!$B$9,L404)))*SIN(RADIANS((IF(M404="",Setup!$B$10,M404)-K404)/2))^2))))</f>
        <v/>
      </c>
      <c r="P404" s="17"/>
      <c r="Q404" s="21" t="str">
        <f>IFERROR(IF(OR(O404="",P404=""),"",O404*IF(P404="",1,P404)*VLOOKUP(N404,Factors!$F$30:$H$39,3,FALSE)),"")</f>
        <v/>
      </c>
      <c r="R404" s="21" t="str">
        <f t="shared" si="13"/>
        <v/>
      </c>
    </row>
    <row r="405" spans="1:18">
      <c r="A405" s="14"/>
      <c r="B405" s="16"/>
      <c r="C405" s="14"/>
      <c r="D405" s="14"/>
      <c r="E405" s="14"/>
      <c r="F405" s="17"/>
      <c r="G405" s="14"/>
      <c r="H405" s="18" t="str">
        <f>IFERROR(VLOOKUP(C405,Factors!$A$30:$D$49,4,FALSE),"")</f>
        <v/>
      </c>
      <c r="I405" s="18" t="str">
        <f t="shared" si="12"/>
        <v/>
      </c>
      <c r="J405" s="19"/>
      <c r="K405" s="19"/>
      <c r="L405" s="19"/>
      <c r="M405" s="19"/>
      <c r="N405" s="14"/>
      <c r="O405" s="20" t="str">
        <f>IF(OR(J405="",K405=""),"",2*6371*ASIN(MIN(1,SQRT(SIN(RADIANS((IF(L405="",Setup!$B$9,L405)-J405)/2))^2+COS(RADIANS(J405))*COS(RADIANS(IF(L405="",Setup!$B$9,L405)))*SIN(RADIANS((IF(M405="",Setup!$B$10,M405)-K405)/2))^2))))</f>
        <v/>
      </c>
      <c r="P405" s="17"/>
      <c r="Q405" s="21" t="str">
        <f>IFERROR(IF(OR(O405="",P405=""),"",O405*IF(P405="",1,P405)*VLOOKUP(N405,Factors!$F$30:$H$39,3,FALSE)),"")</f>
        <v/>
      </c>
      <c r="R405" s="21" t="str">
        <f t="shared" si="13"/>
        <v/>
      </c>
    </row>
    <row r="406" spans="1:18">
      <c r="A406" s="14"/>
      <c r="B406" s="16"/>
      <c r="C406" s="14"/>
      <c r="D406" s="14"/>
      <c r="E406" s="14"/>
      <c r="F406" s="17"/>
      <c r="G406" s="14"/>
      <c r="H406" s="18" t="str">
        <f>IFERROR(VLOOKUP(C406,Factors!$A$30:$D$49,4,FALSE),"")</f>
        <v/>
      </c>
      <c r="I406" s="18" t="str">
        <f t="shared" si="12"/>
        <v/>
      </c>
      <c r="J406" s="19"/>
      <c r="K406" s="19"/>
      <c r="L406" s="19"/>
      <c r="M406" s="19"/>
      <c r="N406" s="14"/>
      <c r="O406" s="20" t="str">
        <f>IF(OR(J406="",K406=""),"",2*6371*ASIN(MIN(1,SQRT(SIN(RADIANS((IF(L406="",Setup!$B$9,L406)-J406)/2))^2+COS(RADIANS(J406))*COS(RADIANS(IF(L406="",Setup!$B$9,L406)))*SIN(RADIANS((IF(M406="",Setup!$B$10,M406)-K406)/2))^2))))</f>
        <v/>
      </c>
      <c r="P406" s="17"/>
      <c r="Q406" s="21" t="str">
        <f>IFERROR(IF(OR(O406="",P406=""),"",O406*IF(P406="",1,P406)*VLOOKUP(N406,Factors!$F$30:$H$39,3,FALSE)),"")</f>
        <v/>
      </c>
      <c r="R406" s="21" t="str">
        <f t="shared" si="13"/>
        <v/>
      </c>
    </row>
    <row r="407" spans="1:18">
      <c r="A407" s="14"/>
      <c r="B407" s="16"/>
      <c r="C407" s="14"/>
      <c r="D407" s="14"/>
      <c r="E407" s="14"/>
      <c r="F407" s="17"/>
      <c r="G407" s="14"/>
      <c r="H407" s="18" t="str">
        <f>IFERROR(VLOOKUP(C407,Factors!$A$30:$D$49,4,FALSE),"")</f>
        <v/>
      </c>
      <c r="I407" s="18" t="str">
        <f t="shared" si="12"/>
        <v/>
      </c>
      <c r="J407" s="19"/>
      <c r="K407" s="19"/>
      <c r="L407" s="19"/>
      <c r="M407" s="19"/>
      <c r="N407" s="14"/>
      <c r="O407" s="20" t="str">
        <f>IF(OR(J407="",K407=""),"",2*6371*ASIN(MIN(1,SQRT(SIN(RADIANS((IF(L407="",Setup!$B$9,L407)-J407)/2))^2+COS(RADIANS(J407))*COS(RADIANS(IF(L407="",Setup!$B$9,L407)))*SIN(RADIANS((IF(M407="",Setup!$B$10,M407)-K407)/2))^2))))</f>
        <v/>
      </c>
      <c r="P407" s="17"/>
      <c r="Q407" s="21" t="str">
        <f>IFERROR(IF(OR(O407="",P407=""),"",O407*IF(P407="",1,P407)*VLOOKUP(N407,Factors!$F$30:$H$39,3,FALSE)),"")</f>
        <v/>
      </c>
      <c r="R407" s="21" t="str">
        <f t="shared" si="13"/>
        <v/>
      </c>
    </row>
    <row r="408" spans="1:18">
      <c r="A408" s="14"/>
      <c r="B408" s="16"/>
      <c r="C408" s="14"/>
      <c r="D408" s="14"/>
      <c r="E408" s="14"/>
      <c r="F408" s="17"/>
      <c r="G408" s="14"/>
      <c r="H408" s="18" t="str">
        <f>IFERROR(VLOOKUP(C408,Factors!$A$30:$D$49,4,FALSE),"")</f>
        <v/>
      </c>
      <c r="I408" s="18" t="str">
        <f t="shared" si="12"/>
        <v/>
      </c>
      <c r="J408" s="19"/>
      <c r="K408" s="19"/>
      <c r="L408" s="19"/>
      <c r="M408" s="19"/>
      <c r="N408" s="14"/>
      <c r="O408" s="20" t="str">
        <f>IF(OR(J408="",K408=""),"",2*6371*ASIN(MIN(1,SQRT(SIN(RADIANS((IF(L408="",Setup!$B$9,L408)-J408)/2))^2+COS(RADIANS(J408))*COS(RADIANS(IF(L408="",Setup!$B$9,L408)))*SIN(RADIANS((IF(M408="",Setup!$B$10,M408)-K408)/2))^2))))</f>
        <v/>
      </c>
      <c r="P408" s="17"/>
      <c r="Q408" s="21" t="str">
        <f>IFERROR(IF(OR(O408="",P408=""),"",O408*IF(P408="",1,P408)*VLOOKUP(N408,Factors!$F$30:$H$39,3,FALSE)),"")</f>
        <v/>
      </c>
      <c r="R408" s="21" t="str">
        <f t="shared" si="13"/>
        <v/>
      </c>
    </row>
    <row r="409" spans="1:18">
      <c r="A409" s="14"/>
      <c r="B409" s="16"/>
      <c r="C409" s="14"/>
      <c r="D409" s="14"/>
      <c r="E409" s="14"/>
      <c r="F409" s="17"/>
      <c r="G409" s="14"/>
      <c r="H409" s="18" t="str">
        <f>IFERROR(VLOOKUP(C409,Factors!$A$30:$D$49,4,FALSE),"")</f>
        <v/>
      </c>
      <c r="I409" s="18" t="str">
        <f t="shared" si="12"/>
        <v/>
      </c>
      <c r="J409" s="19"/>
      <c r="K409" s="19"/>
      <c r="L409" s="19"/>
      <c r="M409" s="19"/>
      <c r="N409" s="14"/>
      <c r="O409" s="20" t="str">
        <f>IF(OR(J409="",K409=""),"",2*6371*ASIN(MIN(1,SQRT(SIN(RADIANS((IF(L409="",Setup!$B$9,L409)-J409)/2))^2+COS(RADIANS(J409))*COS(RADIANS(IF(L409="",Setup!$B$9,L409)))*SIN(RADIANS((IF(M409="",Setup!$B$10,M409)-K409)/2))^2))))</f>
        <v/>
      </c>
      <c r="P409" s="17"/>
      <c r="Q409" s="21" t="str">
        <f>IFERROR(IF(OR(O409="",P409=""),"",O409*IF(P409="",1,P409)*VLOOKUP(N409,Factors!$F$30:$H$39,3,FALSE)),"")</f>
        <v/>
      </c>
      <c r="R409" s="21" t="str">
        <f t="shared" si="13"/>
        <v/>
      </c>
    </row>
    <row r="410" spans="1:18">
      <c r="A410" s="14"/>
      <c r="B410" s="16"/>
      <c r="C410" s="14"/>
      <c r="D410" s="14"/>
      <c r="E410" s="14"/>
      <c r="F410" s="17"/>
      <c r="G410" s="14"/>
      <c r="H410" s="18" t="str">
        <f>IFERROR(VLOOKUP(C410,Factors!$A$30:$D$49,4,FALSE),"")</f>
        <v/>
      </c>
      <c r="I410" s="18" t="str">
        <f t="shared" si="12"/>
        <v/>
      </c>
      <c r="J410" s="19"/>
      <c r="K410" s="19"/>
      <c r="L410" s="19"/>
      <c r="M410" s="19"/>
      <c r="N410" s="14"/>
      <c r="O410" s="20" t="str">
        <f>IF(OR(J410="",K410=""),"",2*6371*ASIN(MIN(1,SQRT(SIN(RADIANS((IF(L410="",Setup!$B$9,L410)-J410)/2))^2+COS(RADIANS(J410))*COS(RADIANS(IF(L410="",Setup!$B$9,L410)))*SIN(RADIANS((IF(M410="",Setup!$B$10,M410)-K410)/2))^2))))</f>
        <v/>
      </c>
      <c r="P410" s="17"/>
      <c r="Q410" s="21" t="str">
        <f>IFERROR(IF(OR(O410="",P410=""),"",O410*IF(P410="",1,P410)*VLOOKUP(N410,Factors!$F$30:$H$39,3,FALSE)),"")</f>
        <v/>
      </c>
      <c r="R410" s="21" t="str">
        <f t="shared" si="13"/>
        <v/>
      </c>
    </row>
    <row r="411" spans="1:18">
      <c r="A411" s="14"/>
      <c r="B411" s="16"/>
      <c r="C411" s="14"/>
      <c r="D411" s="14"/>
      <c r="E411" s="14"/>
      <c r="F411" s="17"/>
      <c r="G411" s="14"/>
      <c r="H411" s="18" t="str">
        <f>IFERROR(VLOOKUP(C411,Factors!$A$30:$D$49,4,FALSE),"")</f>
        <v/>
      </c>
      <c r="I411" s="18" t="str">
        <f t="shared" si="12"/>
        <v/>
      </c>
      <c r="J411" s="19"/>
      <c r="K411" s="19"/>
      <c r="L411" s="19"/>
      <c r="M411" s="19"/>
      <c r="N411" s="14"/>
      <c r="O411" s="20" t="str">
        <f>IF(OR(J411="",K411=""),"",2*6371*ASIN(MIN(1,SQRT(SIN(RADIANS((IF(L411="",Setup!$B$9,L411)-J411)/2))^2+COS(RADIANS(J411))*COS(RADIANS(IF(L411="",Setup!$B$9,L411)))*SIN(RADIANS((IF(M411="",Setup!$B$10,M411)-K411)/2))^2))))</f>
        <v/>
      </c>
      <c r="P411" s="17"/>
      <c r="Q411" s="21" t="str">
        <f>IFERROR(IF(OR(O411="",P411=""),"",O411*IF(P411="",1,P411)*VLOOKUP(N411,Factors!$F$30:$H$39,3,FALSE)),"")</f>
        <v/>
      </c>
      <c r="R411" s="21" t="str">
        <f t="shared" si="13"/>
        <v/>
      </c>
    </row>
    <row r="412" spans="1:18">
      <c r="A412" s="14"/>
      <c r="B412" s="16"/>
      <c r="C412" s="14"/>
      <c r="D412" s="14"/>
      <c r="E412" s="14"/>
      <c r="F412" s="17"/>
      <c r="G412" s="14"/>
      <c r="H412" s="18" t="str">
        <f>IFERROR(VLOOKUP(C412,Factors!$A$30:$D$49,4,FALSE),"")</f>
        <v/>
      </c>
      <c r="I412" s="18" t="str">
        <f t="shared" si="12"/>
        <v/>
      </c>
      <c r="J412" s="19"/>
      <c r="K412" s="19"/>
      <c r="L412" s="19"/>
      <c r="M412" s="19"/>
      <c r="N412" s="14"/>
      <c r="O412" s="20" t="str">
        <f>IF(OR(J412="",K412=""),"",2*6371*ASIN(MIN(1,SQRT(SIN(RADIANS((IF(L412="",Setup!$B$9,L412)-J412)/2))^2+COS(RADIANS(J412))*COS(RADIANS(IF(L412="",Setup!$B$9,L412)))*SIN(RADIANS((IF(M412="",Setup!$B$10,M412)-K412)/2))^2))))</f>
        <v/>
      </c>
      <c r="P412" s="17"/>
      <c r="Q412" s="21" t="str">
        <f>IFERROR(IF(OR(O412="",P412=""),"",O412*IF(P412="",1,P412)*VLOOKUP(N412,Factors!$F$30:$H$39,3,FALSE)),"")</f>
        <v/>
      </c>
      <c r="R412" s="21" t="str">
        <f t="shared" si="13"/>
        <v/>
      </c>
    </row>
    <row r="413" spans="1:18">
      <c r="A413" s="14"/>
      <c r="B413" s="16"/>
      <c r="C413" s="14"/>
      <c r="D413" s="14"/>
      <c r="E413" s="14"/>
      <c r="F413" s="17"/>
      <c r="G413" s="14"/>
      <c r="H413" s="18" t="str">
        <f>IFERROR(VLOOKUP(C413,Factors!$A$30:$D$49,4,FALSE),"")</f>
        <v/>
      </c>
      <c r="I413" s="18" t="str">
        <f t="shared" si="12"/>
        <v/>
      </c>
      <c r="J413" s="19"/>
      <c r="K413" s="19"/>
      <c r="L413" s="19"/>
      <c r="M413" s="19"/>
      <c r="N413" s="14"/>
      <c r="O413" s="20" t="str">
        <f>IF(OR(J413="",K413=""),"",2*6371*ASIN(MIN(1,SQRT(SIN(RADIANS((IF(L413="",Setup!$B$9,L413)-J413)/2))^2+COS(RADIANS(J413))*COS(RADIANS(IF(L413="",Setup!$B$9,L413)))*SIN(RADIANS((IF(M413="",Setup!$B$10,M413)-K413)/2))^2))))</f>
        <v/>
      </c>
      <c r="P413" s="17"/>
      <c r="Q413" s="21" t="str">
        <f>IFERROR(IF(OR(O413="",P413=""),"",O413*IF(P413="",1,P413)*VLOOKUP(N413,Factors!$F$30:$H$39,3,FALSE)),"")</f>
        <v/>
      </c>
      <c r="R413" s="21" t="str">
        <f t="shared" si="13"/>
        <v/>
      </c>
    </row>
    <row r="414" spans="1:18">
      <c r="A414" s="14"/>
      <c r="B414" s="16"/>
      <c r="C414" s="14"/>
      <c r="D414" s="14"/>
      <c r="E414" s="14"/>
      <c r="F414" s="17"/>
      <c r="G414" s="14"/>
      <c r="H414" s="18" t="str">
        <f>IFERROR(VLOOKUP(C414,Factors!$A$30:$D$49,4,FALSE),"")</f>
        <v/>
      </c>
      <c r="I414" s="18" t="str">
        <f t="shared" si="12"/>
        <v/>
      </c>
      <c r="J414" s="19"/>
      <c r="K414" s="19"/>
      <c r="L414" s="19"/>
      <c r="M414" s="19"/>
      <c r="N414" s="14"/>
      <c r="O414" s="20" t="str">
        <f>IF(OR(J414="",K414=""),"",2*6371*ASIN(MIN(1,SQRT(SIN(RADIANS((IF(L414="",Setup!$B$9,L414)-J414)/2))^2+COS(RADIANS(J414))*COS(RADIANS(IF(L414="",Setup!$B$9,L414)))*SIN(RADIANS((IF(M414="",Setup!$B$10,M414)-K414)/2))^2))))</f>
        <v/>
      </c>
      <c r="P414" s="17"/>
      <c r="Q414" s="21" t="str">
        <f>IFERROR(IF(OR(O414="",P414=""),"",O414*IF(P414="",1,P414)*VLOOKUP(N414,Factors!$F$30:$H$39,3,FALSE)),"")</f>
        <v/>
      </c>
      <c r="R414" s="21" t="str">
        <f t="shared" si="13"/>
        <v/>
      </c>
    </row>
    <row r="415" spans="1:18">
      <c r="A415" s="14"/>
      <c r="B415" s="16"/>
      <c r="C415" s="14"/>
      <c r="D415" s="14"/>
      <c r="E415" s="14"/>
      <c r="F415" s="17"/>
      <c r="G415" s="14"/>
      <c r="H415" s="18" t="str">
        <f>IFERROR(VLOOKUP(C415,Factors!$A$30:$D$49,4,FALSE),"")</f>
        <v/>
      </c>
      <c r="I415" s="18" t="str">
        <f t="shared" si="12"/>
        <v/>
      </c>
      <c r="J415" s="19"/>
      <c r="K415" s="19"/>
      <c r="L415" s="19"/>
      <c r="M415" s="19"/>
      <c r="N415" s="14"/>
      <c r="O415" s="20" t="str">
        <f>IF(OR(J415="",K415=""),"",2*6371*ASIN(MIN(1,SQRT(SIN(RADIANS((IF(L415="",Setup!$B$9,L415)-J415)/2))^2+COS(RADIANS(J415))*COS(RADIANS(IF(L415="",Setup!$B$9,L415)))*SIN(RADIANS((IF(M415="",Setup!$B$10,M415)-K415)/2))^2))))</f>
        <v/>
      </c>
      <c r="P415" s="17"/>
      <c r="Q415" s="21" t="str">
        <f>IFERROR(IF(OR(O415="",P415=""),"",O415*IF(P415="",1,P415)*VLOOKUP(N415,Factors!$F$30:$H$39,3,FALSE)),"")</f>
        <v/>
      </c>
      <c r="R415" s="21" t="str">
        <f t="shared" si="13"/>
        <v/>
      </c>
    </row>
    <row r="416" spans="1:18">
      <c r="A416" s="14"/>
      <c r="B416" s="16"/>
      <c r="C416" s="14"/>
      <c r="D416" s="14"/>
      <c r="E416" s="14"/>
      <c r="F416" s="17"/>
      <c r="G416" s="14"/>
      <c r="H416" s="18" t="str">
        <f>IFERROR(VLOOKUP(C416,Factors!$A$30:$D$49,4,FALSE),"")</f>
        <v/>
      </c>
      <c r="I416" s="18" t="str">
        <f t="shared" si="12"/>
        <v/>
      </c>
      <c r="J416" s="19"/>
      <c r="K416" s="19"/>
      <c r="L416" s="19"/>
      <c r="M416" s="19"/>
      <c r="N416" s="14"/>
      <c r="O416" s="20" t="str">
        <f>IF(OR(J416="",K416=""),"",2*6371*ASIN(MIN(1,SQRT(SIN(RADIANS((IF(L416="",Setup!$B$9,L416)-J416)/2))^2+COS(RADIANS(J416))*COS(RADIANS(IF(L416="",Setup!$B$9,L416)))*SIN(RADIANS((IF(M416="",Setup!$B$10,M416)-K416)/2))^2))))</f>
        <v/>
      </c>
      <c r="P416" s="17"/>
      <c r="Q416" s="21" t="str">
        <f>IFERROR(IF(OR(O416="",P416=""),"",O416*IF(P416="",1,P416)*VLOOKUP(N416,Factors!$F$30:$H$39,3,FALSE)),"")</f>
        <v/>
      </c>
      <c r="R416" s="21" t="str">
        <f t="shared" si="13"/>
        <v/>
      </c>
    </row>
    <row r="417" spans="1:18">
      <c r="A417" s="14"/>
      <c r="B417" s="16"/>
      <c r="C417" s="14"/>
      <c r="D417" s="14"/>
      <c r="E417" s="14"/>
      <c r="F417" s="17"/>
      <c r="G417" s="14"/>
      <c r="H417" s="18" t="str">
        <f>IFERROR(VLOOKUP(C417,Factors!$A$30:$D$49,4,FALSE),"")</f>
        <v/>
      </c>
      <c r="I417" s="18" t="str">
        <f t="shared" si="12"/>
        <v/>
      </c>
      <c r="J417" s="19"/>
      <c r="K417" s="19"/>
      <c r="L417" s="19"/>
      <c r="M417" s="19"/>
      <c r="N417" s="14"/>
      <c r="O417" s="20" t="str">
        <f>IF(OR(J417="",K417=""),"",2*6371*ASIN(MIN(1,SQRT(SIN(RADIANS((IF(L417="",Setup!$B$9,L417)-J417)/2))^2+COS(RADIANS(J417))*COS(RADIANS(IF(L417="",Setup!$B$9,L417)))*SIN(RADIANS((IF(M417="",Setup!$B$10,M417)-K417)/2))^2))))</f>
        <v/>
      </c>
      <c r="P417" s="17"/>
      <c r="Q417" s="21" t="str">
        <f>IFERROR(IF(OR(O417="",P417=""),"",O417*IF(P417="",1,P417)*VLOOKUP(N417,Factors!$F$30:$H$39,3,FALSE)),"")</f>
        <v/>
      </c>
      <c r="R417" s="21" t="str">
        <f t="shared" si="13"/>
        <v/>
      </c>
    </row>
    <row r="418" spans="1:18">
      <c r="A418" s="14"/>
      <c r="B418" s="16"/>
      <c r="C418" s="14"/>
      <c r="D418" s="14"/>
      <c r="E418" s="14"/>
      <c r="F418" s="17"/>
      <c r="G418" s="14"/>
      <c r="H418" s="18" t="str">
        <f>IFERROR(VLOOKUP(C418,Factors!$A$30:$D$49,4,FALSE),"")</f>
        <v/>
      </c>
      <c r="I418" s="18" t="str">
        <f t="shared" si="12"/>
        <v/>
      </c>
      <c r="J418" s="19"/>
      <c r="K418" s="19"/>
      <c r="L418" s="19"/>
      <c r="M418" s="19"/>
      <c r="N418" s="14"/>
      <c r="O418" s="20" t="str">
        <f>IF(OR(J418="",K418=""),"",2*6371*ASIN(MIN(1,SQRT(SIN(RADIANS((IF(L418="",Setup!$B$9,L418)-J418)/2))^2+COS(RADIANS(J418))*COS(RADIANS(IF(L418="",Setup!$B$9,L418)))*SIN(RADIANS((IF(M418="",Setup!$B$10,M418)-K418)/2))^2))))</f>
        <v/>
      </c>
      <c r="P418" s="17"/>
      <c r="Q418" s="21" t="str">
        <f>IFERROR(IF(OR(O418="",P418=""),"",O418*IF(P418="",1,P418)*VLOOKUP(N418,Factors!$F$30:$H$39,3,FALSE)),"")</f>
        <v/>
      </c>
      <c r="R418" s="21" t="str">
        <f t="shared" si="13"/>
        <v/>
      </c>
    </row>
    <row r="419" spans="1:18">
      <c r="A419" s="14"/>
      <c r="B419" s="16"/>
      <c r="C419" s="14"/>
      <c r="D419" s="14"/>
      <c r="E419" s="14"/>
      <c r="F419" s="17"/>
      <c r="G419" s="14"/>
      <c r="H419" s="18" t="str">
        <f>IFERROR(VLOOKUP(C419,Factors!$A$30:$D$49,4,FALSE),"")</f>
        <v/>
      </c>
      <c r="I419" s="18" t="str">
        <f t="shared" si="12"/>
        <v/>
      </c>
      <c r="J419" s="19"/>
      <c r="K419" s="19"/>
      <c r="L419" s="19"/>
      <c r="M419" s="19"/>
      <c r="N419" s="14"/>
      <c r="O419" s="20" t="str">
        <f>IF(OR(J419="",K419=""),"",2*6371*ASIN(MIN(1,SQRT(SIN(RADIANS((IF(L419="",Setup!$B$9,L419)-J419)/2))^2+COS(RADIANS(J419))*COS(RADIANS(IF(L419="",Setup!$B$9,L419)))*SIN(RADIANS((IF(M419="",Setup!$B$10,M419)-K419)/2))^2))))</f>
        <v/>
      </c>
      <c r="P419" s="17"/>
      <c r="Q419" s="21" t="str">
        <f>IFERROR(IF(OR(O419="",P419=""),"",O419*IF(P419="",1,P419)*VLOOKUP(N419,Factors!$F$30:$H$39,3,FALSE)),"")</f>
        <v/>
      </c>
      <c r="R419" s="21" t="str">
        <f t="shared" si="13"/>
        <v/>
      </c>
    </row>
    <row r="420" spans="1:18">
      <c r="A420" s="14"/>
      <c r="B420" s="16"/>
      <c r="C420" s="14"/>
      <c r="D420" s="14"/>
      <c r="E420" s="14"/>
      <c r="F420" s="17"/>
      <c r="G420" s="14"/>
      <c r="H420" s="18" t="str">
        <f>IFERROR(VLOOKUP(C420,Factors!$A$30:$D$49,4,FALSE),"")</f>
        <v/>
      </c>
      <c r="I420" s="18" t="str">
        <f t="shared" si="12"/>
        <v/>
      </c>
      <c r="J420" s="19"/>
      <c r="K420" s="19"/>
      <c r="L420" s="19"/>
      <c r="M420" s="19"/>
      <c r="N420" s="14"/>
      <c r="O420" s="20" t="str">
        <f>IF(OR(J420="",K420=""),"",2*6371*ASIN(MIN(1,SQRT(SIN(RADIANS((IF(L420="",Setup!$B$9,L420)-J420)/2))^2+COS(RADIANS(J420))*COS(RADIANS(IF(L420="",Setup!$B$9,L420)))*SIN(RADIANS((IF(M420="",Setup!$B$10,M420)-K420)/2))^2))))</f>
        <v/>
      </c>
      <c r="P420" s="17"/>
      <c r="Q420" s="21" t="str">
        <f>IFERROR(IF(OR(O420="",P420=""),"",O420*IF(P420="",1,P420)*VLOOKUP(N420,Factors!$F$30:$H$39,3,FALSE)),"")</f>
        <v/>
      </c>
      <c r="R420" s="21" t="str">
        <f t="shared" si="13"/>
        <v/>
      </c>
    </row>
    <row r="421" spans="1:18">
      <c r="A421" s="14"/>
      <c r="B421" s="16"/>
      <c r="C421" s="14"/>
      <c r="D421" s="14"/>
      <c r="E421" s="14"/>
      <c r="F421" s="17"/>
      <c r="G421" s="14"/>
      <c r="H421" s="18" t="str">
        <f>IFERROR(VLOOKUP(C421,Factors!$A$30:$D$49,4,FALSE),"")</f>
        <v/>
      </c>
      <c r="I421" s="18" t="str">
        <f t="shared" si="12"/>
        <v/>
      </c>
      <c r="J421" s="19"/>
      <c r="K421" s="19"/>
      <c r="L421" s="19"/>
      <c r="M421" s="19"/>
      <c r="N421" s="14"/>
      <c r="O421" s="20" t="str">
        <f>IF(OR(J421="",K421=""),"",2*6371*ASIN(MIN(1,SQRT(SIN(RADIANS((IF(L421="",Setup!$B$9,L421)-J421)/2))^2+COS(RADIANS(J421))*COS(RADIANS(IF(L421="",Setup!$B$9,L421)))*SIN(RADIANS((IF(M421="",Setup!$B$10,M421)-K421)/2))^2))))</f>
        <v/>
      </c>
      <c r="P421" s="17"/>
      <c r="Q421" s="21" t="str">
        <f>IFERROR(IF(OR(O421="",P421=""),"",O421*IF(P421="",1,P421)*VLOOKUP(N421,Factors!$F$30:$H$39,3,FALSE)),"")</f>
        <v/>
      </c>
      <c r="R421" s="21" t="str">
        <f t="shared" si="13"/>
        <v/>
      </c>
    </row>
    <row r="422" spans="1:18">
      <c r="A422" s="14"/>
      <c r="B422" s="16"/>
      <c r="C422" s="14"/>
      <c r="D422" s="14"/>
      <c r="E422" s="14"/>
      <c r="F422" s="17"/>
      <c r="G422" s="14"/>
      <c r="H422" s="18" t="str">
        <f>IFERROR(VLOOKUP(C422,Factors!$A$30:$D$49,4,FALSE),"")</f>
        <v/>
      </c>
      <c r="I422" s="18" t="str">
        <f t="shared" si="12"/>
        <v/>
      </c>
      <c r="J422" s="19"/>
      <c r="K422" s="19"/>
      <c r="L422" s="19"/>
      <c r="M422" s="19"/>
      <c r="N422" s="14"/>
      <c r="O422" s="20" t="str">
        <f>IF(OR(J422="",K422=""),"",2*6371*ASIN(MIN(1,SQRT(SIN(RADIANS((IF(L422="",Setup!$B$9,L422)-J422)/2))^2+COS(RADIANS(J422))*COS(RADIANS(IF(L422="",Setup!$B$9,L422)))*SIN(RADIANS((IF(M422="",Setup!$B$10,M422)-K422)/2))^2))))</f>
        <v/>
      </c>
      <c r="P422" s="17"/>
      <c r="Q422" s="21" t="str">
        <f>IFERROR(IF(OR(O422="",P422=""),"",O422*IF(P422="",1,P422)*VLOOKUP(N422,Factors!$F$30:$H$39,3,FALSE)),"")</f>
        <v/>
      </c>
      <c r="R422" s="21" t="str">
        <f t="shared" si="13"/>
        <v/>
      </c>
    </row>
    <row r="423" spans="1:18">
      <c r="A423" s="14"/>
      <c r="B423" s="16"/>
      <c r="C423" s="14"/>
      <c r="D423" s="14"/>
      <c r="E423" s="14"/>
      <c r="F423" s="17"/>
      <c r="G423" s="14"/>
      <c r="H423" s="18" t="str">
        <f>IFERROR(VLOOKUP(C423,Factors!$A$30:$D$49,4,FALSE),"")</f>
        <v/>
      </c>
      <c r="I423" s="18" t="str">
        <f t="shared" si="12"/>
        <v/>
      </c>
      <c r="J423" s="19"/>
      <c r="K423" s="19"/>
      <c r="L423" s="19"/>
      <c r="M423" s="19"/>
      <c r="N423" s="14"/>
      <c r="O423" s="20" t="str">
        <f>IF(OR(J423="",K423=""),"",2*6371*ASIN(MIN(1,SQRT(SIN(RADIANS((IF(L423="",Setup!$B$9,L423)-J423)/2))^2+COS(RADIANS(J423))*COS(RADIANS(IF(L423="",Setup!$B$9,L423)))*SIN(RADIANS((IF(M423="",Setup!$B$10,M423)-K423)/2))^2))))</f>
        <v/>
      </c>
      <c r="P423" s="17"/>
      <c r="Q423" s="21" t="str">
        <f>IFERROR(IF(OR(O423="",P423=""),"",O423*IF(P423="",1,P423)*VLOOKUP(N423,Factors!$F$30:$H$39,3,FALSE)),"")</f>
        <v/>
      </c>
      <c r="R423" s="21" t="str">
        <f t="shared" si="13"/>
        <v/>
      </c>
    </row>
    <row r="424" spans="1:18">
      <c r="A424" s="14"/>
      <c r="B424" s="16"/>
      <c r="C424" s="14"/>
      <c r="D424" s="14"/>
      <c r="E424" s="14"/>
      <c r="F424" s="17"/>
      <c r="G424" s="14"/>
      <c r="H424" s="18" t="str">
        <f>IFERROR(VLOOKUP(C424,Factors!$A$30:$D$49,4,FALSE),"")</f>
        <v/>
      </c>
      <c r="I424" s="18" t="str">
        <f t="shared" si="12"/>
        <v/>
      </c>
      <c r="J424" s="19"/>
      <c r="K424" s="19"/>
      <c r="L424" s="19"/>
      <c r="M424" s="19"/>
      <c r="N424" s="14"/>
      <c r="O424" s="20" t="str">
        <f>IF(OR(J424="",K424=""),"",2*6371*ASIN(MIN(1,SQRT(SIN(RADIANS((IF(L424="",Setup!$B$9,L424)-J424)/2))^2+COS(RADIANS(J424))*COS(RADIANS(IF(L424="",Setup!$B$9,L424)))*SIN(RADIANS((IF(M424="",Setup!$B$10,M424)-K424)/2))^2))))</f>
        <v/>
      </c>
      <c r="P424" s="17"/>
      <c r="Q424" s="21" t="str">
        <f>IFERROR(IF(OR(O424="",P424=""),"",O424*IF(P424="",1,P424)*VLOOKUP(N424,Factors!$F$30:$H$39,3,FALSE)),"")</f>
        <v/>
      </c>
      <c r="R424" s="21" t="str">
        <f t="shared" si="13"/>
        <v/>
      </c>
    </row>
    <row r="425" spans="1:18">
      <c r="A425" s="14"/>
      <c r="B425" s="16"/>
      <c r="C425" s="14"/>
      <c r="D425" s="14"/>
      <c r="E425" s="14"/>
      <c r="F425" s="17"/>
      <c r="G425" s="14"/>
      <c r="H425" s="18" t="str">
        <f>IFERROR(VLOOKUP(C425,Factors!$A$30:$D$49,4,FALSE),"")</f>
        <v/>
      </c>
      <c r="I425" s="18" t="str">
        <f t="shared" si="12"/>
        <v/>
      </c>
      <c r="J425" s="19"/>
      <c r="K425" s="19"/>
      <c r="L425" s="19"/>
      <c r="M425" s="19"/>
      <c r="N425" s="14"/>
      <c r="O425" s="20" t="str">
        <f>IF(OR(J425="",K425=""),"",2*6371*ASIN(MIN(1,SQRT(SIN(RADIANS((IF(L425="",Setup!$B$9,L425)-J425)/2))^2+COS(RADIANS(J425))*COS(RADIANS(IF(L425="",Setup!$B$9,L425)))*SIN(RADIANS((IF(M425="",Setup!$B$10,M425)-K425)/2))^2))))</f>
        <v/>
      </c>
      <c r="P425" s="17"/>
      <c r="Q425" s="21" t="str">
        <f>IFERROR(IF(OR(O425="",P425=""),"",O425*IF(P425="",1,P425)*VLOOKUP(N425,Factors!$F$30:$H$39,3,FALSE)),"")</f>
        <v/>
      </c>
      <c r="R425" s="21" t="str">
        <f t="shared" si="13"/>
        <v/>
      </c>
    </row>
    <row r="426" spans="1:18">
      <c r="A426" s="14"/>
      <c r="B426" s="16"/>
      <c r="C426" s="14"/>
      <c r="D426" s="14"/>
      <c r="E426" s="14"/>
      <c r="F426" s="17"/>
      <c r="G426" s="14"/>
      <c r="H426" s="18" t="str">
        <f>IFERROR(VLOOKUP(C426,Factors!$A$30:$D$49,4,FALSE),"")</f>
        <v/>
      </c>
      <c r="I426" s="18" t="str">
        <f t="shared" si="12"/>
        <v/>
      </c>
      <c r="J426" s="19"/>
      <c r="K426" s="19"/>
      <c r="L426" s="19"/>
      <c r="M426" s="19"/>
      <c r="N426" s="14"/>
      <c r="O426" s="20" t="str">
        <f>IF(OR(J426="",K426=""),"",2*6371*ASIN(MIN(1,SQRT(SIN(RADIANS((IF(L426="",Setup!$B$9,L426)-J426)/2))^2+COS(RADIANS(J426))*COS(RADIANS(IF(L426="",Setup!$B$9,L426)))*SIN(RADIANS((IF(M426="",Setup!$B$10,M426)-K426)/2))^2))))</f>
        <v/>
      </c>
      <c r="P426" s="17"/>
      <c r="Q426" s="21" t="str">
        <f>IFERROR(IF(OR(O426="",P426=""),"",O426*IF(P426="",1,P426)*VLOOKUP(N426,Factors!$F$30:$H$39,3,FALSE)),"")</f>
        <v/>
      </c>
      <c r="R426" s="21" t="str">
        <f t="shared" si="13"/>
        <v/>
      </c>
    </row>
    <row r="427" spans="1:18">
      <c r="A427" s="14"/>
      <c r="B427" s="16"/>
      <c r="C427" s="14"/>
      <c r="D427" s="14"/>
      <c r="E427" s="14"/>
      <c r="F427" s="17"/>
      <c r="G427" s="14"/>
      <c r="H427" s="18" t="str">
        <f>IFERROR(VLOOKUP(C427,Factors!$A$30:$D$49,4,FALSE),"")</f>
        <v/>
      </c>
      <c r="I427" s="18" t="str">
        <f t="shared" si="12"/>
        <v/>
      </c>
      <c r="J427" s="19"/>
      <c r="K427" s="19"/>
      <c r="L427" s="19"/>
      <c r="M427" s="19"/>
      <c r="N427" s="14"/>
      <c r="O427" s="20" t="str">
        <f>IF(OR(J427="",K427=""),"",2*6371*ASIN(MIN(1,SQRT(SIN(RADIANS((IF(L427="",Setup!$B$9,L427)-J427)/2))^2+COS(RADIANS(J427))*COS(RADIANS(IF(L427="",Setup!$B$9,L427)))*SIN(RADIANS((IF(M427="",Setup!$B$10,M427)-K427)/2))^2))))</f>
        <v/>
      </c>
      <c r="P427" s="17"/>
      <c r="Q427" s="21" t="str">
        <f>IFERROR(IF(OR(O427="",P427=""),"",O427*IF(P427="",1,P427)*VLOOKUP(N427,Factors!$F$30:$H$39,3,FALSE)),"")</f>
        <v/>
      </c>
      <c r="R427" s="21" t="str">
        <f t="shared" si="13"/>
        <v/>
      </c>
    </row>
    <row r="428" spans="1:18">
      <c r="A428" s="14"/>
      <c r="B428" s="16"/>
      <c r="C428" s="14"/>
      <c r="D428" s="14"/>
      <c r="E428" s="14"/>
      <c r="F428" s="17"/>
      <c r="G428" s="14"/>
      <c r="H428" s="18" t="str">
        <f>IFERROR(VLOOKUP(C428,Factors!$A$30:$D$49,4,FALSE),"")</f>
        <v/>
      </c>
      <c r="I428" s="18" t="str">
        <f t="shared" si="12"/>
        <v/>
      </c>
      <c r="J428" s="19"/>
      <c r="K428" s="19"/>
      <c r="L428" s="19"/>
      <c r="M428" s="19"/>
      <c r="N428" s="14"/>
      <c r="O428" s="20" t="str">
        <f>IF(OR(J428="",K428=""),"",2*6371*ASIN(MIN(1,SQRT(SIN(RADIANS((IF(L428="",Setup!$B$9,L428)-J428)/2))^2+COS(RADIANS(J428))*COS(RADIANS(IF(L428="",Setup!$B$9,L428)))*SIN(RADIANS((IF(M428="",Setup!$B$10,M428)-K428)/2))^2))))</f>
        <v/>
      </c>
      <c r="P428" s="17"/>
      <c r="Q428" s="21" t="str">
        <f>IFERROR(IF(OR(O428="",P428=""),"",O428*IF(P428="",1,P428)*VLOOKUP(N428,Factors!$F$30:$H$39,3,FALSE)),"")</f>
        <v/>
      </c>
      <c r="R428" s="21" t="str">
        <f t="shared" si="13"/>
        <v/>
      </c>
    </row>
    <row r="429" spans="1:18">
      <c r="A429" s="14"/>
      <c r="B429" s="16"/>
      <c r="C429" s="14"/>
      <c r="D429" s="14"/>
      <c r="E429" s="14"/>
      <c r="F429" s="17"/>
      <c r="G429" s="14"/>
      <c r="H429" s="18" t="str">
        <f>IFERROR(VLOOKUP(C429,Factors!$A$30:$D$49,4,FALSE),"")</f>
        <v/>
      </c>
      <c r="I429" s="18" t="str">
        <f t="shared" si="12"/>
        <v/>
      </c>
      <c r="J429" s="19"/>
      <c r="K429" s="19"/>
      <c r="L429" s="19"/>
      <c r="M429" s="19"/>
      <c r="N429" s="14"/>
      <c r="O429" s="20" t="str">
        <f>IF(OR(J429="",K429=""),"",2*6371*ASIN(MIN(1,SQRT(SIN(RADIANS((IF(L429="",Setup!$B$9,L429)-J429)/2))^2+COS(RADIANS(J429))*COS(RADIANS(IF(L429="",Setup!$B$9,L429)))*SIN(RADIANS((IF(M429="",Setup!$B$10,M429)-K429)/2))^2))))</f>
        <v/>
      </c>
      <c r="P429" s="17"/>
      <c r="Q429" s="21" t="str">
        <f>IFERROR(IF(OR(O429="",P429=""),"",O429*IF(P429="",1,P429)*VLOOKUP(N429,Factors!$F$30:$H$39,3,FALSE)),"")</f>
        <v/>
      </c>
      <c r="R429" s="21" t="str">
        <f t="shared" si="13"/>
        <v/>
      </c>
    </row>
    <row r="430" spans="1:18">
      <c r="A430" s="14"/>
      <c r="B430" s="16"/>
      <c r="C430" s="14"/>
      <c r="D430" s="14"/>
      <c r="E430" s="14"/>
      <c r="F430" s="17"/>
      <c r="G430" s="14"/>
      <c r="H430" s="18" t="str">
        <f>IFERROR(VLOOKUP(C430,Factors!$A$30:$D$49,4,FALSE),"")</f>
        <v/>
      </c>
      <c r="I430" s="18" t="str">
        <f t="shared" si="12"/>
        <v/>
      </c>
      <c r="J430" s="19"/>
      <c r="K430" s="19"/>
      <c r="L430" s="19"/>
      <c r="M430" s="19"/>
      <c r="N430" s="14"/>
      <c r="O430" s="20" t="str">
        <f>IF(OR(J430="",K430=""),"",2*6371*ASIN(MIN(1,SQRT(SIN(RADIANS((IF(L430="",Setup!$B$9,L430)-J430)/2))^2+COS(RADIANS(J430))*COS(RADIANS(IF(L430="",Setup!$B$9,L430)))*SIN(RADIANS((IF(M430="",Setup!$B$10,M430)-K430)/2))^2))))</f>
        <v/>
      </c>
      <c r="P430" s="17"/>
      <c r="Q430" s="21" t="str">
        <f>IFERROR(IF(OR(O430="",P430=""),"",O430*IF(P430="",1,P430)*VLOOKUP(N430,Factors!$F$30:$H$39,3,FALSE)),"")</f>
        <v/>
      </c>
      <c r="R430" s="21" t="str">
        <f t="shared" si="13"/>
        <v/>
      </c>
    </row>
    <row r="431" spans="1:18">
      <c r="A431" s="14"/>
      <c r="B431" s="16"/>
      <c r="C431" s="14"/>
      <c r="D431" s="14"/>
      <c r="E431" s="14"/>
      <c r="F431" s="17"/>
      <c r="G431" s="14"/>
      <c r="H431" s="18" t="str">
        <f>IFERROR(VLOOKUP(C431,Factors!$A$30:$D$49,4,FALSE),"")</f>
        <v/>
      </c>
      <c r="I431" s="18" t="str">
        <f t="shared" si="12"/>
        <v/>
      </c>
      <c r="J431" s="19"/>
      <c r="K431" s="19"/>
      <c r="L431" s="19"/>
      <c r="M431" s="19"/>
      <c r="N431" s="14"/>
      <c r="O431" s="20" t="str">
        <f>IF(OR(J431="",K431=""),"",2*6371*ASIN(MIN(1,SQRT(SIN(RADIANS((IF(L431="",Setup!$B$9,L431)-J431)/2))^2+COS(RADIANS(J431))*COS(RADIANS(IF(L431="",Setup!$B$9,L431)))*SIN(RADIANS((IF(M431="",Setup!$B$10,M431)-K431)/2))^2))))</f>
        <v/>
      </c>
      <c r="P431" s="17"/>
      <c r="Q431" s="21" t="str">
        <f>IFERROR(IF(OR(O431="",P431=""),"",O431*IF(P431="",1,P431)*VLOOKUP(N431,Factors!$F$30:$H$39,3,FALSE)),"")</f>
        <v/>
      </c>
      <c r="R431" s="21" t="str">
        <f t="shared" si="13"/>
        <v/>
      </c>
    </row>
    <row r="432" spans="1:18">
      <c r="A432" s="14"/>
      <c r="B432" s="16"/>
      <c r="C432" s="14"/>
      <c r="D432" s="14"/>
      <c r="E432" s="14"/>
      <c r="F432" s="17"/>
      <c r="G432" s="14"/>
      <c r="H432" s="18" t="str">
        <f>IFERROR(VLOOKUP(C432,Factors!$A$30:$D$49,4,FALSE),"")</f>
        <v/>
      </c>
      <c r="I432" s="18" t="str">
        <f t="shared" si="12"/>
        <v/>
      </c>
      <c r="J432" s="19"/>
      <c r="K432" s="19"/>
      <c r="L432" s="19"/>
      <c r="M432" s="19"/>
      <c r="N432" s="14"/>
      <c r="O432" s="20" t="str">
        <f>IF(OR(J432="",K432=""),"",2*6371*ASIN(MIN(1,SQRT(SIN(RADIANS((IF(L432="",Setup!$B$9,L432)-J432)/2))^2+COS(RADIANS(J432))*COS(RADIANS(IF(L432="",Setup!$B$9,L432)))*SIN(RADIANS((IF(M432="",Setup!$B$10,M432)-K432)/2))^2))))</f>
        <v/>
      </c>
      <c r="P432" s="17"/>
      <c r="Q432" s="21" t="str">
        <f>IFERROR(IF(OR(O432="",P432=""),"",O432*IF(P432="",1,P432)*VLOOKUP(N432,Factors!$F$30:$H$39,3,FALSE)),"")</f>
        <v/>
      </c>
      <c r="R432" s="21" t="str">
        <f t="shared" si="13"/>
        <v/>
      </c>
    </row>
    <row r="433" spans="1:18">
      <c r="A433" s="14"/>
      <c r="B433" s="16"/>
      <c r="C433" s="14"/>
      <c r="D433" s="14"/>
      <c r="E433" s="14"/>
      <c r="F433" s="17"/>
      <c r="G433" s="14"/>
      <c r="H433" s="18" t="str">
        <f>IFERROR(VLOOKUP(C433,Factors!$A$30:$D$49,4,FALSE),"")</f>
        <v/>
      </c>
      <c r="I433" s="18" t="str">
        <f t="shared" si="12"/>
        <v/>
      </c>
      <c r="J433" s="19"/>
      <c r="K433" s="19"/>
      <c r="L433" s="19"/>
      <c r="M433" s="19"/>
      <c r="N433" s="14"/>
      <c r="O433" s="20" t="str">
        <f>IF(OR(J433="",K433=""),"",2*6371*ASIN(MIN(1,SQRT(SIN(RADIANS((IF(L433="",Setup!$B$9,L433)-J433)/2))^2+COS(RADIANS(J433))*COS(RADIANS(IF(L433="",Setup!$B$9,L433)))*SIN(RADIANS((IF(M433="",Setup!$B$10,M433)-K433)/2))^2))))</f>
        <v/>
      </c>
      <c r="P433" s="17"/>
      <c r="Q433" s="21" t="str">
        <f>IFERROR(IF(OR(O433="",P433=""),"",O433*IF(P433="",1,P433)*VLOOKUP(N433,Factors!$F$30:$H$39,3,FALSE)),"")</f>
        <v/>
      </c>
      <c r="R433" s="21" t="str">
        <f t="shared" si="13"/>
        <v/>
      </c>
    </row>
    <row r="434" spans="1:18">
      <c r="A434" s="14"/>
      <c r="B434" s="16"/>
      <c r="C434" s="14"/>
      <c r="D434" s="14"/>
      <c r="E434" s="14"/>
      <c r="F434" s="17"/>
      <c r="G434" s="14"/>
      <c r="H434" s="18" t="str">
        <f>IFERROR(VLOOKUP(C434,Factors!$A$30:$D$49,4,FALSE),"")</f>
        <v/>
      </c>
      <c r="I434" s="18" t="str">
        <f t="shared" si="12"/>
        <v/>
      </c>
      <c r="J434" s="19"/>
      <c r="K434" s="19"/>
      <c r="L434" s="19"/>
      <c r="M434" s="19"/>
      <c r="N434" s="14"/>
      <c r="O434" s="20" t="str">
        <f>IF(OR(J434="",K434=""),"",2*6371*ASIN(MIN(1,SQRT(SIN(RADIANS((IF(L434="",Setup!$B$9,L434)-J434)/2))^2+COS(RADIANS(J434))*COS(RADIANS(IF(L434="",Setup!$B$9,L434)))*SIN(RADIANS((IF(M434="",Setup!$B$10,M434)-K434)/2))^2))))</f>
        <v/>
      </c>
      <c r="P434" s="17"/>
      <c r="Q434" s="21" t="str">
        <f>IFERROR(IF(OR(O434="",P434=""),"",O434*IF(P434="",1,P434)*VLOOKUP(N434,Factors!$F$30:$H$39,3,FALSE)),"")</f>
        <v/>
      </c>
      <c r="R434" s="21" t="str">
        <f t="shared" si="13"/>
        <v/>
      </c>
    </row>
    <row r="435" spans="1:18">
      <c r="A435" s="14"/>
      <c r="B435" s="16"/>
      <c r="C435" s="14"/>
      <c r="D435" s="14"/>
      <c r="E435" s="14"/>
      <c r="F435" s="17"/>
      <c r="G435" s="14"/>
      <c r="H435" s="18" t="str">
        <f>IFERROR(VLOOKUP(C435,Factors!$A$30:$D$49,4,FALSE),"")</f>
        <v/>
      </c>
      <c r="I435" s="18" t="str">
        <f t="shared" si="12"/>
        <v/>
      </c>
      <c r="J435" s="19"/>
      <c r="K435" s="19"/>
      <c r="L435" s="19"/>
      <c r="M435" s="19"/>
      <c r="N435" s="14"/>
      <c r="O435" s="20" t="str">
        <f>IF(OR(J435="",K435=""),"",2*6371*ASIN(MIN(1,SQRT(SIN(RADIANS((IF(L435="",Setup!$B$9,L435)-J435)/2))^2+COS(RADIANS(J435))*COS(RADIANS(IF(L435="",Setup!$B$9,L435)))*SIN(RADIANS((IF(M435="",Setup!$B$10,M435)-K435)/2))^2))))</f>
        <v/>
      </c>
      <c r="P435" s="17"/>
      <c r="Q435" s="21" t="str">
        <f>IFERROR(IF(OR(O435="",P435=""),"",O435*IF(P435="",1,P435)*VLOOKUP(N435,Factors!$F$30:$H$39,3,FALSE)),"")</f>
        <v/>
      </c>
      <c r="R435" s="21" t="str">
        <f t="shared" si="13"/>
        <v/>
      </c>
    </row>
    <row r="436" spans="1:18">
      <c r="A436" s="14"/>
      <c r="B436" s="16"/>
      <c r="C436" s="14"/>
      <c r="D436" s="14"/>
      <c r="E436" s="14"/>
      <c r="F436" s="17"/>
      <c r="G436" s="14"/>
      <c r="H436" s="18" t="str">
        <f>IFERROR(VLOOKUP(C436,Factors!$A$30:$D$49,4,FALSE),"")</f>
        <v/>
      </c>
      <c r="I436" s="18" t="str">
        <f t="shared" si="12"/>
        <v/>
      </c>
      <c r="J436" s="19"/>
      <c r="K436" s="19"/>
      <c r="L436" s="19"/>
      <c r="M436" s="19"/>
      <c r="N436" s="14"/>
      <c r="O436" s="20" t="str">
        <f>IF(OR(J436="",K436=""),"",2*6371*ASIN(MIN(1,SQRT(SIN(RADIANS((IF(L436="",Setup!$B$9,L436)-J436)/2))^2+COS(RADIANS(J436))*COS(RADIANS(IF(L436="",Setup!$B$9,L436)))*SIN(RADIANS((IF(M436="",Setup!$B$10,M436)-K436)/2))^2))))</f>
        <v/>
      </c>
      <c r="P436" s="17"/>
      <c r="Q436" s="21" t="str">
        <f>IFERROR(IF(OR(O436="",P436=""),"",O436*IF(P436="",1,P436)*VLOOKUP(N436,Factors!$F$30:$H$39,3,FALSE)),"")</f>
        <v/>
      </c>
      <c r="R436" s="21" t="str">
        <f t="shared" si="13"/>
        <v/>
      </c>
    </row>
    <row r="437" spans="1:18">
      <c r="A437" s="14"/>
      <c r="B437" s="16"/>
      <c r="C437" s="14"/>
      <c r="D437" s="14"/>
      <c r="E437" s="14"/>
      <c r="F437" s="17"/>
      <c r="G437" s="14"/>
      <c r="H437" s="18" t="str">
        <f>IFERROR(VLOOKUP(C437,Factors!$A$30:$D$49,4,FALSE),"")</f>
        <v/>
      </c>
      <c r="I437" s="18" t="str">
        <f t="shared" si="12"/>
        <v/>
      </c>
      <c r="J437" s="19"/>
      <c r="K437" s="19"/>
      <c r="L437" s="19"/>
      <c r="M437" s="19"/>
      <c r="N437" s="14"/>
      <c r="O437" s="20" t="str">
        <f>IF(OR(J437="",K437=""),"",2*6371*ASIN(MIN(1,SQRT(SIN(RADIANS((IF(L437="",Setup!$B$9,L437)-J437)/2))^2+COS(RADIANS(J437))*COS(RADIANS(IF(L437="",Setup!$B$9,L437)))*SIN(RADIANS((IF(M437="",Setup!$B$10,M437)-K437)/2))^2))))</f>
        <v/>
      </c>
      <c r="P437" s="17"/>
      <c r="Q437" s="21" t="str">
        <f>IFERROR(IF(OR(O437="",P437=""),"",O437*IF(P437="",1,P437)*VLOOKUP(N437,Factors!$F$30:$H$39,3,FALSE)),"")</f>
        <v/>
      </c>
      <c r="R437" s="21" t="str">
        <f t="shared" si="13"/>
        <v/>
      </c>
    </row>
    <row r="438" spans="1:18">
      <c r="A438" s="14"/>
      <c r="B438" s="16"/>
      <c r="C438" s="14"/>
      <c r="D438" s="14"/>
      <c r="E438" s="14"/>
      <c r="F438" s="17"/>
      <c r="G438" s="14"/>
      <c r="H438" s="18" t="str">
        <f>IFERROR(VLOOKUP(C438,Factors!$A$30:$D$49,4,FALSE),"")</f>
        <v/>
      </c>
      <c r="I438" s="18" t="str">
        <f t="shared" si="12"/>
        <v/>
      </c>
      <c r="J438" s="19"/>
      <c r="K438" s="19"/>
      <c r="L438" s="19"/>
      <c r="M438" s="19"/>
      <c r="N438" s="14"/>
      <c r="O438" s="20" t="str">
        <f>IF(OR(J438="",K438=""),"",2*6371*ASIN(MIN(1,SQRT(SIN(RADIANS((IF(L438="",Setup!$B$9,L438)-J438)/2))^2+COS(RADIANS(J438))*COS(RADIANS(IF(L438="",Setup!$B$9,L438)))*SIN(RADIANS((IF(M438="",Setup!$B$10,M438)-K438)/2))^2))))</f>
        <v/>
      </c>
      <c r="P438" s="17"/>
      <c r="Q438" s="21" t="str">
        <f>IFERROR(IF(OR(O438="",P438=""),"",O438*IF(P438="",1,P438)*VLOOKUP(N438,Factors!$F$30:$H$39,3,FALSE)),"")</f>
        <v/>
      </c>
      <c r="R438" s="21" t="str">
        <f t="shared" si="13"/>
        <v/>
      </c>
    </row>
    <row r="439" spans="1:18">
      <c r="A439" s="14"/>
      <c r="B439" s="16"/>
      <c r="C439" s="14"/>
      <c r="D439" s="14"/>
      <c r="E439" s="14"/>
      <c r="F439" s="17"/>
      <c r="G439" s="14"/>
      <c r="H439" s="18" t="str">
        <f>IFERROR(VLOOKUP(C439,Factors!$A$30:$D$49,4,FALSE),"")</f>
        <v/>
      </c>
      <c r="I439" s="18" t="str">
        <f t="shared" si="12"/>
        <v/>
      </c>
      <c r="J439" s="19"/>
      <c r="K439" s="19"/>
      <c r="L439" s="19"/>
      <c r="M439" s="19"/>
      <c r="N439" s="14"/>
      <c r="O439" s="20" t="str">
        <f>IF(OR(J439="",K439=""),"",2*6371*ASIN(MIN(1,SQRT(SIN(RADIANS((IF(L439="",Setup!$B$9,L439)-J439)/2))^2+COS(RADIANS(J439))*COS(RADIANS(IF(L439="",Setup!$B$9,L439)))*SIN(RADIANS((IF(M439="",Setup!$B$10,M439)-K439)/2))^2))))</f>
        <v/>
      </c>
      <c r="P439" s="17"/>
      <c r="Q439" s="21" t="str">
        <f>IFERROR(IF(OR(O439="",P439=""),"",O439*IF(P439="",1,P439)*VLOOKUP(N439,Factors!$F$30:$H$39,3,FALSE)),"")</f>
        <v/>
      </c>
      <c r="R439" s="21" t="str">
        <f t="shared" si="13"/>
        <v/>
      </c>
    </row>
    <row r="440" spans="1:18">
      <c r="A440" s="14"/>
      <c r="B440" s="16"/>
      <c r="C440" s="14"/>
      <c r="D440" s="14"/>
      <c r="E440" s="14"/>
      <c r="F440" s="17"/>
      <c r="G440" s="14"/>
      <c r="H440" s="18" t="str">
        <f>IFERROR(VLOOKUP(C440,Factors!$A$30:$D$49,4,FALSE),"")</f>
        <v/>
      </c>
      <c r="I440" s="18" t="str">
        <f t="shared" si="12"/>
        <v/>
      </c>
      <c r="J440" s="19"/>
      <c r="K440" s="19"/>
      <c r="L440" s="19"/>
      <c r="M440" s="19"/>
      <c r="N440" s="14"/>
      <c r="O440" s="20" t="str">
        <f>IF(OR(J440="",K440=""),"",2*6371*ASIN(MIN(1,SQRT(SIN(RADIANS((IF(L440="",Setup!$B$9,L440)-J440)/2))^2+COS(RADIANS(J440))*COS(RADIANS(IF(L440="",Setup!$B$9,L440)))*SIN(RADIANS((IF(M440="",Setup!$B$10,M440)-K440)/2))^2))))</f>
        <v/>
      </c>
      <c r="P440" s="17"/>
      <c r="Q440" s="21" t="str">
        <f>IFERROR(IF(OR(O440="",P440=""),"",O440*IF(P440="",1,P440)*VLOOKUP(N440,Factors!$F$30:$H$39,3,FALSE)),"")</f>
        <v/>
      </c>
      <c r="R440" s="21" t="str">
        <f t="shared" si="13"/>
        <v/>
      </c>
    </row>
    <row r="441" spans="1:18">
      <c r="A441" s="14"/>
      <c r="B441" s="16"/>
      <c r="C441" s="14"/>
      <c r="D441" s="14"/>
      <c r="E441" s="14"/>
      <c r="F441" s="17"/>
      <c r="G441" s="14"/>
      <c r="H441" s="18" t="str">
        <f>IFERROR(VLOOKUP(C441,Factors!$A$30:$D$49,4,FALSE),"")</f>
        <v/>
      </c>
      <c r="I441" s="18" t="str">
        <f t="shared" si="12"/>
        <v/>
      </c>
      <c r="J441" s="19"/>
      <c r="K441" s="19"/>
      <c r="L441" s="19"/>
      <c r="M441" s="19"/>
      <c r="N441" s="14"/>
      <c r="O441" s="20" t="str">
        <f>IF(OR(J441="",K441=""),"",2*6371*ASIN(MIN(1,SQRT(SIN(RADIANS((IF(L441="",Setup!$B$9,L441)-J441)/2))^2+COS(RADIANS(J441))*COS(RADIANS(IF(L441="",Setup!$B$9,L441)))*SIN(RADIANS((IF(M441="",Setup!$B$10,M441)-K441)/2))^2))))</f>
        <v/>
      </c>
      <c r="P441" s="17"/>
      <c r="Q441" s="21" t="str">
        <f>IFERROR(IF(OR(O441="",P441=""),"",O441*IF(P441="",1,P441)*VLOOKUP(N441,Factors!$F$30:$H$39,3,FALSE)),"")</f>
        <v/>
      </c>
      <c r="R441" s="21" t="str">
        <f t="shared" si="13"/>
        <v/>
      </c>
    </row>
    <row r="442" spans="1:18">
      <c r="A442" s="14"/>
      <c r="B442" s="16"/>
      <c r="C442" s="14"/>
      <c r="D442" s="14"/>
      <c r="E442" s="14"/>
      <c r="F442" s="17"/>
      <c r="G442" s="14"/>
      <c r="H442" s="18" t="str">
        <f>IFERROR(VLOOKUP(C442,Factors!$A$30:$D$49,4,FALSE),"")</f>
        <v/>
      </c>
      <c r="I442" s="18" t="str">
        <f t="shared" si="12"/>
        <v/>
      </c>
      <c r="J442" s="19"/>
      <c r="K442" s="19"/>
      <c r="L442" s="19"/>
      <c r="M442" s="19"/>
      <c r="N442" s="14"/>
      <c r="O442" s="20" t="str">
        <f>IF(OR(J442="",K442=""),"",2*6371*ASIN(MIN(1,SQRT(SIN(RADIANS((IF(L442="",Setup!$B$9,L442)-J442)/2))^2+COS(RADIANS(J442))*COS(RADIANS(IF(L442="",Setup!$B$9,L442)))*SIN(RADIANS((IF(M442="",Setup!$B$10,M442)-K442)/2))^2))))</f>
        <v/>
      </c>
      <c r="P442" s="17"/>
      <c r="Q442" s="21" t="str">
        <f>IFERROR(IF(OR(O442="",P442=""),"",O442*IF(P442="",1,P442)*VLOOKUP(N442,Factors!$F$30:$H$39,3,FALSE)),"")</f>
        <v/>
      </c>
      <c r="R442" s="21" t="str">
        <f t="shared" si="13"/>
        <v/>
      </c>
    </row>
    <row r="443" spans="1:18">
      <c r="A443" s="14"/>
      <c r="B443" s="16"/>
      <c r="C443" s="14"/>
      <c r="D443" s="14"/>
      <c r="E443" s="14"/>
      <c r="F443" s="17"/>
      <c r="G443" s="14"/>
      <c r="H443" s="18" t="str">
        <f>IFERROR(VLOOKUP(C443,Factors!$A$30:$D$49,4,FALSE),"")</f>
        <v/>
      </c>
      <c r="I443" s="18" t="str">
        <f t="shared" si="12"/>
        <v/>
      </c>
      <c r="J443" s="19"/>
      <c r="K443" s="19"/>
      <c r="L443" s="19"/>
      <c r="M443" s="19"/>
      <c r="N443" s="14"/>
      <c r="O443" s="20" t="str">
        <f>IF(OR(J443="",K443=""),"",2*6371*ASIN(MIN(1,SQRT(SIN(RADIANS((IF(L443="",Setup!$B$9,L443)-J443)/2))^2+COS(RADIANS(J443))*COS(RADIANS(IF(L443="",Setup!$B$9,L443)))*SIN(RADIANS((IF(M443="",Setup!$B$10,M443)-K443)/2))^2))))</f>
        <v/>
      </c>
      <c r="P443" s="17"/>
      <c r="Q443" s="21" t="str">
        <f>IFERROR(IF(OR(O443="",P443=""),"",O443*IF(P443="",1,P443)*VLOOKUP(N443,Factors!$F$30:$H$39,3,FALSE)),"")</f>
        <v/>
      </c>
      <c r="R443" s="21" t="str">
        <f t="shared" si="13"/>
        <v/>
      </c>
    </row>
    <row r="444" spans="1:18">
      <c r="A444" s="14"/>
      <c r="B444" s="16"/>
      <c r="C444" s="14"/>
      <c r="D444" s="14"/>
      <c r="E444" s="14"/>
      <c r="F444" s="17"/>
      <c r="G444" s="14"/>
      <c r="H444" s="18" t="str">
        <f>IFERROR(VLOOKUP(C444,Factors!$A$30:$D$49,4,FALSE),"")</f>
        <v/>
      </c>
      <c r="I444" s="18" t="str">
        <f t="shared" si="12"/>
        <v/>
      </c>
      <c r="J444" s="19"/>
      <c r="K444" s="19"/>
      <c r="L444" s="19"/>
      <c r="M444" s="19"/>
      <c r="N444" s="14"/>
      <c r="O444" s="20" t="str">
        <f>IF(OR(J444="",K444=""),"",2*6371*ASIN(MIN(1,SQRT(SIN(RADIANS((IF(L444="",Setup!$B$9,L444)-J444)/2))^2+COS(RADIANS(J444))*COS(RADIANS(IF(L444="",Setup!$B$9,L444)))*SIN(RADIANS((IF(M444="",Setup!$B$10,M444)-K444)/2))^2))))</f>
        <v/>
      </c>
      <c r="P444" s="17"/>
      <c r="Q444" s="21" t="str">
        <f>IFERROR(IF(OR(O444="",P444=""),"",O444*IF(P444="",1,P444)*VLOOKUP(N444,Factors!$F$30:$H$39,3,FALSE)),"")</f>
        <v/>
      </c>
      <c r="R444" s="21" t="str">
        <f t="shared" si="13"/>
        <v/>
      </c>
    </row>
    <row r="445" spans="1:18">
      <c r="A445" s="14"/>
      <c r="B445" s="16"/>
      <c r="C445" s="14"/>
      <c r="D445" s="14"/>
      <c r="E445" s="14"/>
      <c r="F445" s="17"/>
      <c r="G445" s="14"/>
      <c r="H445" s="18" t="str">
        <f>IFERROR(VLOOKUP(C445,Factors!$A$30:$D$49,4,FALSE),"")</f>
        <v/>
      </c>
      <c r="I445" s="18" t="str">
        <f t="shared" si="12"/>
        <v/>
      </c>
      <c r="J445" s="19"/>
      <c r="K445" s="19"/>
      <c r="L445" s="19"/>
      <c r="M445" s="19"/>
      <c r="N445" s="14"/>
      <c r="O445" s="20" t="str">
        <f>IF(OR(J445="",K445=""),"",2*6371*ASIN(MIN(1,SQRT(SIN(RADIANS((IF(L445="",Setup!$B$9,L445)-J445)/2))^2+COS(RADIANS(J445))*COS(RADIANS(IF(L445="",Setup!$B$9,L445)))*SIN(RADIANS((IF(M445="",Setup!$B$10,M445)-K445)/2))^2))))</f>
        <v/>
      </c>
      <c r="P445" s="17"/>
      <c r="Q445" s="21" t="str">
        <f>IFERROR(IF(OR(O445="",P445=""),"",O445*IF(P445="",1,P445)*VLOOKUP(N445,Factors!$F$30:$H$39,3,FALSE)),"")</f>
        <v/>
      </c>
      <c r="R445" s="21" t="str">
        <f t="shared" si="13"/>
        <v/>
      </c>
    </row>
    <row r="446" spans="1:18">
      <c r="A446" s="14"/>
      <c r="B446" s="16"/>
      <c r="C446" s="14"/>
      <c r="D446" s="14"/>
      <c r="E446" s="14"/>
      <c r="F446" s="17"/>
      <c r="G446" s="14"/>
      <c r="H446" s="18" t="str">
        <f>IFERROR(VLOOKUP(C446,Factors!$A$30:$D$49,4,FALSE),"")</f>
        <v/>
      </c>
      <c r="I446" s="18" t="str">
        <f t="shared" si="12"/>
        <v/>
      </c>
      <c r="J446" s="19"/>
      <c r="K446" s="19"/>
      <c r="L446" s="19"/>
      <c r="M446" s="19"/>
      <c r="N446" s="14"/>
      <c r="O446" s="20" t="str">
        <f>IF(OR(J446="",K446=""),"",2*6371*ASIN(MIN(1,SQRT(SIN(RADIANS((IF(L446="",Setup!$B$9,L446)-J446)/2))^2+COS(RADIANS(J446))*COS(RADIANS(IF(L446="",Setup!$B$9,L446)))*SIN(RADIANS((IF(M446="",Setup!$B$10,M446)-K446)/2))^2))))</f>
        <v/>
      </c>
      <c r="P446" s="17"/>
      <c r="Q446" s="21" t="str">
        <f>IFERROR(IF(OR(O446="",P446=""),"",O446*IF(P446="",1,P446)*VLOOKUP(N446,Factors!$F$30:$H$39,3,FALSE)),"")</f>
        <v/>
      </c>
      <c r="R446" s="21" t="str">
        <f t="shared" si="13"/>
        <v/>
      </c>
    </row>
    <row r="447" spans="1:18">
      <c r="A447" s="14"/>
      <c r="B447" s="16"/>
      <c r="C447" s="14"/>
      <c r="D447" s="14"/>
      <c r="E447" s="14"/>
      <c r="F447" s="17"/>
      <c r="G447" s="14"/>
      <c r="H447" s="18" t="str">
        <f>IFERROR(VLOOKUP(C447,Factors!$A$30:$D$49,4,FALSE),"")</f>
        <v/>
      </c>
      <c r="I447" s="18" t="str">
        <f t="shared" si="12"/>
        <v/>
      </c>
      <c r="J447" s="19"/>
      <c r="K447" s="19"/>
      <c r="L447" s="19"/>
      <c r="M447" s="19"/>
      <c r="N447" s="14"/>
      <c r="O447" s="20" t="str">
        <f>IF(OR(J447="",K447=""),"",2*6371*ASIN(MIN(1,SQRT(SIN(RADIANS((IF(L447="",Setup!$B$9,L447)-J447)/2))^2+COS(RADIANS(J447))*COS(RADIANS(IF(L447="",Setup!$B$9,L447)))*SIN(RADIANS((IF(M447="",Setup!$B$10,M447)-K447)/2))^2))))</f>
        <v/>
      </c>
      <c r="P447" s="17"/>
      <c r="Q447" s="21" t="str">
        <f>IFERROR(IF(OR(O447="",P447=""),"",O447*IF(P447="",1,P447)*VLOOKUP(N447,Factors!$F$30:$H$39,3,FALSE)),"")</f>
        <v/>
      </c>
      <c r="R447" s="21" t="str">
        <f t="shared" si="13"/>
        <v/>
      </c>
    </row>
    <row r="448" spans="1:18">
      <c r="A448" s="14"/>
      <c r="B448" s="16"/>
      <c r="C448" s="14"/>
      <c r="D448" s="14"/>
      <c r="E448" s="14"/>
      <c r="F448" s="17"/>
      <c r="G448" s="14"/>
      <c r="H448" s="18" t="str">
        <f>IFERROR(VLOOKUP(C448,Factors!$A$30:$D$49,4,FALSE),"")</f>
        <v/>
      </c>
      <c r="I448" s="18" t="str">
        <f t="shared" si="12"/>
        <v/>
      </c>
      <c r="J448" s="19"/>
      <c r="K448" s="19"/>
      <c r="L448" s="19"/>
      <c r="M448" s="19"/>
      <c r="N448" s="14"/>
      <c r="O448" s="20" t="str">
        <f>IF(OR(J448="",K448=""),"",2*6371*ASIN(MIN(1,SQRT(SIN(RADIANS((IF(L448="",Setup!$B$9,L448)-J448)/2))^2+COS(RADIANS(J448))*COS(RADIANS(IF(L448="",Setup!$B$9,L448)))*SIN(RADIANS((IF(M448="",Setup!$B$10,M448)-K448)/2))^2))))</f>
        <v/>
      </c>
      <c r="P448" s="17"/>
      <c r="Q448" s="21" t="str">
        <f>IFERROR(IF(OR(O448="",P448=""),"",O448*IF(P448="",1,P448)*VLOOKUP(N448,Factors!$F$30:$H$39,3,FALSE)),"")</f>
        <v/>
      </c>
      <c r="R448" s="21" t="str">
        <f t="shared" si="13"/>
        <v/>
      </c>
    </row>
    <row r="449" spans="1:18">
      <c r="A449" s="14"/>
      <c r="B449" s="16"/>
      <c r="C449" s="14"/>
      <c r="D449" s="14"/>
      <c r="E449" s="14"/>
      <c r="F449" s="17"/>
      <c r="G449" s="14"/>
      <c r="H449" s="18" t="str">
        <f>IFERROR(VLOOKUP(C449,Factors!$A$30:$D$49,4,FALSE),"")</f>
        <v/>
      </c>
      <c r="I449" s="18" t="str">
        <f t="shared" si="12"/>
        <v/>
      </c>
      <c r="J449" s="19"/>
      <c r="K449" s="19"/>
      <c r="L449" s="19"/>
      <c r="M449" s="19"/>
      <c r="N449" s="14"/>
      <c r="O449" s="20" t="str">
        <f>IF(OR(J449="",K449=""),"",2*6371*ASIN(MIN(1,SQRT(SIN(RADIANS((IF(L449="",Setup!$B$9,L449)-J449)/2))^2+COS(RADIANS(J449))*COS(RADIANS(IF(L449="",Setup!$B$9,L449)))*SIN(RADIANS((IF(M449="",Setup!$B$10,M449)-K449)/2))^2))))</f>
        <v/>
      </c>
      <c r="P449" s="17"/>
      <c r="Q449" s="21" t="str">
        <f>IFERROR(IF(OR(O449="",P449=""),"",O449*IF(P449="",1,P449)*VLOOKUP(N449,Factors!$F$30:$H$39,3,FALSE)),"")</f>
        <v/>
      </c>
      <c r="R449" s="21" t="str">
        <f t="shared" si="13"/>
        <v/>
      </c>
    </row>
    <row r="450" spans="1:18">
      <c r="A450" s="14"/>
      <c r="B450" s="16"/>
      <c r="C450" s="14"/>
      <c r="D450" s="14"/>
      <c r="E450" s="14"/>
      <c r="F450" s="17"/>
      <c r="G450" s="14"/>
      <c r="H450" s="18" t="str">
        <f>IFERROR(VLOOKUP(C450,Factors!$A$30:$D$49,4,FALSE),"")</f>
        <v/>
      </c>
      <c r="I450" s="18" t="str">
        <f t="shared" ref="I450:I513" si="14">IF(OR(F450="",H450=""),"",F450*H450)</f>
        <v/>
      </c>
      <c r="J450" s="19"/>
      <c r="K450" s="19"/>
      <c r="L450" s="19"/>
      <c r="M450" s="19"/>
      <c r="N450" s="14"/>
      <c r="O450" s="20" t="str">
        <f>IF(OR(J450="",K450=""),"",2*6371*ASIN(MIN(1,SQRT(SIN(RADIANS((IF(L450="",Setup!$B$9,L450)-J450)/2))^2+COS(RADIANS(J450))*COS(RADIANS(IF(L450="",Setup!$B$9,L450)))*SIN(RADIANS((IF(M450="",Setup!$B$10,M450)-K450)/2))^2))))</f>
        <v/>
      </c>
      <c r="P450" s="17"/>
      <c r="Q450" s="21" t="str">
        <f>IFERROR(IF(OR(O450="",P450=""),"",O450*IF(P450="",1,P450)*VLOOKUP(N450,Factors!$F$30:$H$39,3,FALSE)),"")</f>
        <v/>
      </c>
      <c r="R450" s="21" t="str">
        <f t="shared" ref="R450:R513" si="15">IF(AND(I450="",Q450=""),"",SUM(I450,Q450))</f>
        <v/>
      </c>
    </row>
    <row r="451" spans="1:18">
      <c r="A451" s="14"/>
      <c r="B451" s="16"/>
      <c r="C451" s="14"/>
      <c r="D451" s="14"/>
      <c r="E451" s="14"/>
      <c r="F451" s="17"/>
      <c r="G451" s="14"/>
      <c r="H451" s="18" t="str">
        <f>IFERROR(VLOOKUP(C451,Factors!$A$30:$D$49,4,FALSE),"")</f>
        <v/>
      </c>
      <c r="I451" s="18" t="str">
        <f t="shared" si="14"/>
        <v/>
      </c>
      <c r="J451" s="19"/>
      <c r="K451" s="19"/>
      <c r="L451" s="19"/>
      <c r="M451" s="19"/>
      <c r="N451" s="14"/>
      <c r="O451" s="20" t="str">
        <f>IF(OR(J451="",K451=""),"",2*6371*ASIN(MIN(1,SQRT(SIN(RADIANS((IF(L451="",Setup!$B$9,L451)-J451)/2))^2+COS(RADIANS(J451))*COS(RADIANS(IF(L451="",Setup!$B$9,L451)))*SIN(RADIANS((IF(M451="",Setup!$B$10,M451)-K451)/2))^2))))</f>
        <v/>
      </c>
      <c r="P451" s="17"/>
      <c r="Q451" s="21" t="str">
        <f>IFERROR(IF(OR(O451="",P451=""),"",O451*IF(P451="",1,P451)*VLOOKUP(N451,Factors!$F$30:$H$39,3,FALSE)),"")</f>
        <v/>
      </c>
      <c r="R451" s="21" t="str">
        <f t="shared" si="15"/>
        <v/>
      </c>
    </row>
    <row r="452" spans="1:18">
      <c r="A452" s="14"/>
      <c r="B452" s="16"/>
      <c r="C452" s="14"/>
      <c r="D452" s="14"/>
      <c r="E452" s="14"/>
      <c r="F452" s="17"/>
      <c r="G452" s="14"/>
      <c r="H452" s="18" t="str">
        <f>IFERROR(VLOOKUP(C452,Factors!$A$30:$D$49,4,FALSE),"")</f>
        <v/>
      </c>
      <c r="I452" s="18" t="str">
        <f t="shared" si="14"/>
        <v/>
      </c>
      <c r="J452" s="19"/>
      <c r="K452" s="19"/>
      <c r="L452" s="19"/>
      <c r="M452" s="19"/>
      <c r="N452" s="14"/>
      <c r="O452" s="20" t="str">
        <f>IF(OR(J452="",K452=""),"",2*6371*ASIN(MIN(1,SQRT(SIN(RADIANS((IF(L452="",Setup!$B$9,L452)-J452)/2))^2+COS(RADIANS(J452))*COS(RADIANS(IF(L452="",Setup!$B$9,L452)))*SIN(RADIANS((IF(M452="",Setup!$B$10,M452)-K452)/2))^2))))</f>
        <v/>
      </c>
      <c r="P452" s="17"/>
      <c r="Q452" s="21" t="str">
        <f>IFERROR(IF(OR(O452="",P452=""),"",O452*IF(P452="",1,P452)*VLOOKUP(N452,Factors!$F$30:$H$39,3,FALSE)),"")</f>
        <v/>
      </c>
      <c r="R452" s="21" t="str">
        <f t="shared" si="15"/>
        <v/>
      </c>
    </row>
    <row r="453" spans="1:18">
      <c r="A453" s="14"/>
      <c r="B453" s="16"/>
      <c r="C453" s="14"/>
      <c r="D453" s="14"/>
      <c r="E453" s="14"/>
      <c r="F453" s="17"/>
      <c r="G453" s="14"/>
      <c r="H453" s="18" t="str">
        <f>IFERROR(VLOOKUP(C453,Factors!$A$30:$D$49,4,FALSE),"")</f>
        <v/>
      </c>
      <c r="I453" s="18" t="str">
        <f t="shared" si="14"/>
        <v/>
      </c>
      <c r="J453" s="19"/>
      <c r="K453" s="19"/>
      <c r="L453" s="19"/>
      <c r="M453" s="19"/>
      <c r="N453" s="14"/>
      <c r="O453" s="20" t="str">
        <f>IF(OR(J453="",K453=""),"",2*6371*ASIN(MIN(1,SQRT(SIN(RADIANS((IF(L453="",Setup!$B$9,L453)-J453)/2))^2+COS(RADIANS(J453))*COS(RADIANS(IF(L453="",Setup!$B$9,L453)))*SIN(RADIANS((IF(M453="",Setup!$B$10,M453)-K453)/2))^2))))</f>
        <v/>
      </c>
      <c r="P453" s="17"/>
      <c r="Q453" s="21" t="str">
        <f>IFERROR(IF(OR(O453="",P453=""),"",O453*IF(P453="",1,P453)*VLOOKUP(N453,Factors!$F$30:$H$39,3,FALSE)),"")</f>
        <v/>
      </c>
      <c r="R453" s="21" t="str">
        <f t="shared" si="15"/>
        <v/>
      </c>
    </row>
    <row r="454" spans="1:18">
      <c r="A454" s="14"/>
      <c r="B454" s="16"/>
      <c r="C454" s="14"/>
      <c r="D454" s="14"/>
      <c r="E454" s="14"/>
      <c r="F454" s="17"/>
      <c r="G454" s="14"/>
      <c r="H454" s="18" t="str">
        <f>IFERROR(VLOOKUP(C454,Factors!$A$30:$D$49,4,FALSE),"")</f>
        <v/>
      </c>
      <c r="I454" s="18" t="str">
        <f t="shared" si="14"/>
        <v/>
      </c>
      <c r="J454" s="19"/>
      <c r="K454" s="19"/>
      <c r="L454" s="19"/>
      <c r="M454" s="19"/>
      <c r="N454" s="14"/>
      <c r="O454" s="20" t="str">
        <f>IF(OR(J454="",K454=""),"",2*6371*ASIN(MIN(1,SQRT(SIN(RADIANS((IF(L454="",Setup!$B$9,L454)-J454)/2))^2+COS(RADIANS(J454))*COS(RADIANS(IF(L454="",Setup!$B$9,L454)))*SIN(RADIANS((IF(M454="",Setup!$B$10,M454)-K454)/2))^2))))</f>
        <v/>
      </c>
      <c r="P454" s="17"/>
      <c r="Q454" s="21" t="str">
        <f>IFERROR(IF(OR(O454="",P454=""),"",O454*IF(P454="",1,P454)*VLOOKUP(N454,Factors!$F$30:$H$39,3,FALSE)),"")</f>
        <v/>
      </c>
      <c r="R454" s="21" t="str">
        <f t="shared" si="15"/>
        <v/>
      </c>
    </row>
    <row r="455" spans="1:18">
      <c r="A455" s="14"/>
      <c r="B455" s="16"/>
      <c r="C455" s="14"/>
      <c r="D455" s="14"/>
      <c r="E455" s="14"/>
      <c r="F455" s="17"/>
      <c r="G455" s="14"/>
      <c r="H455" s="18" t="str">
        <f>IFERROR(VLOOKUP(C455,Factors!$A$30:$D$49,4,FALSE),"")</f>
        <v/>
      </c>
      <c r="I455" s="18" t="str">
        <f t="shared" si="14"/>
        <v/>
      </c>
      <c r="J455" s="19"/>
      <c r="K455" s="19"/>
      <c r="L455" s="19"/>
      <c r="M455" s="19"/>
      <c r="N455" s="14"/>
      <c r="O455" s="20" t="str">
        <f>IF(OR(J455="",K455=""),"",2*6371*ASIN(MIN(1,SQRT(SIN(RADIANS((IF(L455="",Setup!$B$9,L455)-J455)/2))^2+COS(RADIANS(J455))*COS(RADIANS(IF(L455="",Setup!$B$9,L455)))*SIN(RADIANS((IF(M455="",Setup!$B$10,M455)-K455)/2))^2))))</f>
        <v/>
      </c>
      <c r="P455" s="17"/>
      <c r="Q455" s="21" t="str">
        <f>IFERROR(IF(OR(O455="",P455=""),"",O455*IF(P455="",1,P455)*VLOOKUP(N455,Factors!$F$30:$H$39,3,FALSE)),"")</f>
        <v/>
      </c>
      <c r="R455" s="21" t="str">
        <f t="shared" si="15"/>
        <v/>
      </c>
    </row>
    <row r="456" spans="1:18">
      <c r="A456" s="14"/>
      <c r="B456" s="16"/>
      <c r="C456" s="14"/>
      <c r="D456" s="14"/>
      <c r="E456" s="14"/>
      <c r="F456" s="17"/>
      <c r="G456" s="14"/>
      <c r="H456" s="18" t="str">
        <f>IFERROR(VLOOKUP(C456,Factors!$A$30:$D$49,4,FALSE),"")</f>
        <v/>
      </c>
      <c r="I456" s="18" t="str">
        <f t="shared" si="14"/>
        <v/>
      </c>
      <c r="J456" s="19"/>
      <c r="K456" s="19"/>
      <c r="L456" s="19"/>
      <c r="M456" s="19"/>
      <c r="N456" s="14"/>
      <c r="O456" s="20" t="str">
        <f>IF(OR(J456="",K456=""),"",2*6371*ASIN(MIN(1,SQRT(SIN(RADIANS((IF(L456="",Setup!$B$9,L456)-J456)/2))^2+COS(RADIANS(J456))*COS(RADIANS(IF(L456="",Setup!$B$9,L456)))*SIN(RADIANS((IF(M456="",Setup!$B$10,M456)-K456)/2))^2))))</f>
        <v/>
      </c>
      <c r="P456" s="17"/>
      <c r="Q456" s="21" t="str">
        <f>IFERROR(IF(OR(O456="",P456=""),"",O456*IF(P456="",1,P456)*VLOOKUP(N456,Factors!$F$30:$H$39,3,FALSE)),"")</f>
        <v/>
      </c>
      <c r="R456" s="21" t="str">
        <f t="shared" si="15"/>
        <v/>
      </c>
    </row>
    <row r="457" spans="1:18">
      <c r="A457" s="14"/>
      <c r="B457" s="16"/>
      <c r="C457" s="14"/>
      <c r="D457" s="14"/>
      <c r="E457" s="14"/>
      <c r="F457" s="17"/>
      <c r="G457" s="14"/>
      <c r="H457" s="18" t="str">
        <f>IFERROR(VLOOKUP(C457,Factors!$A$30:$D$49,4,FALSE),"")</f>
        <v/>
      </c>
      <c r="I457" s="18" t="str">
        <f t="shared" si="14"/>
        <v/>
      </c>
      <c r="J457" s="19"/>
      <c r="K457" s="19"/>
      <c r="L457" s="19"/>
      <c r="M457" s="19"/>
      <c r="N457" s="14"/>
      <c r="O457" s="20" t="str">
        <f>IF(OR(J457="",K457=""),"",2*6371*ASIN(MIN(1,SQRT(SIN(RADIANS((IF(L457="",Setup!$B$9,L457)-J457)/2))^2+COS(RADIANS(J457))*COS(RADIANS(IF(L457="",Setup!$B$9,L457)))*SIN(RADIANS((IF(M457="",Setup!$B$10,M457)-K457)/2))^2))))</f>
        <v/>
      </c>
      <c r="P457" s="17"/>
      <c r="Q457" s="21" t="str">
        <f>IFERROR(IF(OR(O457="",P457=""),"",O457*IF(P457="",1,P457)*VLOOKUP(N457,Factors!$F$30:$H$39,3,FALSE)),"")</f>
        <v/>
      </c>
      <c r="R457" s="21" t="str">
        <f t="shared" si="15"/>
        <v/>
      </c>
    </row>
    <row r="458" spans="1:18">
      <c r="A458" s="14"/>
      <c r="B458" s="16"/>
      <c r="C458" s="14"/>
      <c r="D458" s="14"/>
      <c r="E458" s="14"/>
      <c r="F458" s="17"/>
      <c r="G458" s="14"/>
      <c r="H458" s="18" t="str">
        <f>IFERROR(VLOOKUP(C458,Factors!$A$30:$D$49,4,FALSE),"")</f>
        <v/>
      </c>
      <c r="I458" s="18" t="str">
        <f t="shared" si="14"/>
        <v/>
      </c>
      <c r="J458" s="19"/>
      <c r="K458" s="19"/>
      <c r="L458" s="19"/>
      <c r="M458" s="19"/>
      <c r="N458" s="14"/>
      <c r="O458" s="20" t="str">
        <f>IF(OR(J458="",K458=""),"",2*6371*ASIN(MIN(1,SQRT(SIN(RADIANS((IF(L458="",Setup!$B$9,L458)-J458)/2))^2+COS(RADIANS(J458))*COS(RADIANS(IF(L458="",Setup!$B$9,L458)))*SIN(RADIANS((IF(M458="",Setup!$B$10,M458)-K458)/2))^2))))</f>
        <v/>
      </c>
      <c r="P458" s="17"/>
      <c r="Q458" s="21" t="str">
        <f>IFERROR(IF(OR(O458="",P458=""),"",O458*IF(P458="",1,P458)*VLOOKUP(N458,Factors!$F$30:$H$39,3,FALSE)),"")</f>
        <v/>
      </c>
      <c r="R458" s="21" t="str">
        <f t="shared" si="15"/>
        <v/>
      </c>
    </row>
    <row r="459" spans="1:18">
      <c r="A459" s="14"/>
      <c r="B459" s="16"/>
      <c r="C459" s="14"/>
      <c r="D459" s="14"/>
      <c r="E459" s="14"/>
      <c r="F459" s="17"/>
      <c r="G459" s="14"/>
      <c r="H459" s="18" t="str">
        <f>IFERROR(VLOOKUP(C459,Factors!$A$30:$D$49,4,FALSE),"")</f>
        <v/>
      </c>
      <c r="I459" s="18" t="str">
        <f t="shared" si="14"/>
        <v/>
      </c>
      <c r="J459" s="19"/>
      <c r="K459" s="19"/>
      <c r="L459" s="19"/>
      <c r="M459" s="19"/>
      <c r="N459" s="14"/>
      <c r="O459" s="20" t="str">
        <f>IF(OR(J459="",K459=""),"",2*6371*ASIN(MIN(1,SQRT(SIN(RADIANS((IF(L459="",Setup!$B$9,L459)-J459)/2))^2+COS(RADIANS(J459))*COS(RADIANS(IF(L459="",Setup!$B$9,L459)))*SIN(RADIANS((IF(M459="",Setup!$B$10,M459)-K459)/2))^2))))</f>
        <v/>
      </c>
      <c r="P459" s="17"/>
      <c r="Q459" s="21" t="str">
        <f>IFERROR(IF(OR(O459="",P459=""),"",O459*IF(P459="",1,P459)*VLOOKUP(N459,Factors!$F$30:$H$39,3,FALSE)),"")</f>
        <v/>
      </c>
      <c r="R459" s="21" t="str">
        <f t="shared" si="15"/>
        <v/>
      </c>
    </row>
    <row r="460" spans="1:18">
      <c r="A460" s="14"/>
      <c r="B460" s="16"/>
      <c r="C460" s="14"/>
      <c r="D460" s="14"/>
      <c r="E460" s="14"/>
      <c r="F460" s="17"/>
      <c r="G460" s="14"/>
      <c r="H460" s="18" t="str">
        <f>IFERROR(VLOOKUP(C460,Factors!$A$30:$D$49,4,FALSE),"")</f>
        <v/>
      </c>
      <c r="I460" s="18" t="str">
        <f t="shared" si="14"/>
        <v/>
      </c>
      <c r="J460" s="19"/>
      <c r="K460" s="19"/>
      <c r="L460" s="19"/>
      <c r="M460" s="19"/>
      <c r="N460" s="14"/>
      <c r="O460" s="20" t="str">
        <f>IF(OR(J460="",K460=""),"",2*6371*ASIN(MIN(1,SQRT(SIN(RADIANS((IF(L460="",Setup!$B$9,L460)-J460)/2))^2+COS(RADIANS(J460))*COS(RADIANS(IF(L460="",Setup!$B$9,L460)))*SIN(RADIANS((IF(M460="",Setup!$B$10,M460)-K460)/2))^2))))</f>
        <v/>
      </c>
      <c r="P460" s="17"/>
      <c r="Q460" s="21" t="str">
        <f>IFERROR(IF(OR(O460="",P460=""),"",O460*IF(P460="",1,P460)*VLOOKUP(N460,Factors!$F$30:$H$39,3,FALSE)),"")</f>
        <v/>
      </c>
      <c r="R460" s="21" t="str">
        <f t="shared" si="15"/>
        <v/>
      </c>
    </row>
    <row r="461" spans="1:18">
      <c r="A461" s="14"/>
      <c r="B461" s="16"/>
      <c r="C461" s="14"/>
      <c r="D461" s="14"/>
      <c r="E461" s="14"/>
      <c r="F461" s="17"/>
      <c r="G461" s="14"/>
      <c r="H461" s="18" t="str">
        <f>IFERROR(VLOOKUP(C461,Factors!$A$30:$D$49,4,FALSE),"")</f>
        <v/>
      </c>
      <c r="I461" s="18" t="str">
        <f t="shared" si="14"/>
        <v/>
      </c>
      <c r="J461" s="19"/>
      <c r="K461" s="19"/>
      <c r="L461" s="19"/>
      <c r="M461" s="19"/>
      <c r="N461" s="14"/>
      <c r="O461" s="20" t="str">
        <f>IF(OR(J461="",K461=""),"",2*6371*ASIN(MIN(1,SQRT(SIN(RADIANS((IF(L461="",Setup!$B$9,L461)-J461)/2))^2+COS(RADIANS(J461))*COS(RADIANS(IF(L461="",Setup!$B$9,L461)))*SIN(RADIANS((IF(M461="",Setup!$B$10,M461)-K461)/2))^2))))</f>
        <v/>
      </c>
      <c r="P461" s="17"/>
      <c r="Q461" s="21" t="str">
        <f>IFERROR(IF(OR(O461="",P461=""),"",O461*IF(P461="",1,P461)*VLOOKUP(N461,Factors!$F$30:$H$39,3,FALSE)),"")</f>
        <v/>
      </c>
      <c r="R461" s="21" t="str">
        <f t="shared" si="15"/>
        <v/>
      </c>
    </row>
    <row r="462" spans="1:18">
      <c r="A462" s="14"/>
      <c r="B462" s="16"/>
      <c r="C462" s="14"/>
      <c r="D462" s="14"/>
      <c r="E462" s="14"/>
      <c r="F462" s="17"/>
      <c r="G462" s="14"/>
      <c r="H462" s="18" t="str">
        <f>IFERROR(VLOOKUP(C462,Factors!$A$30:$D$49,4,FALSE),"")</f>
        <v/>
      </c>
      <c r="I462" s="18" t="str">
        <f t="shared" si="14"/>
        <v/>
      </c>
      <c r="J462" s="19"/>
      <c r="K462" s="19"/>
      <c r="L462" s="19"/>
      <c r="M462" s="19"/>
      <c r="N462" s="14"/>
      <c r="O462" s="20" t="str">
        <f>IF(OR(J462="",K462=""),"",2*6371*ASIN(MIN(1,SQRT(SIN(RADIANS((IF(L462="",Setup!$B$9,L462)-J462)/2))^2+COS(RADIANS(J462))*COS(RADIANS(IF(L462="",Setup!$B$9,L462)))*SIN(RADIANS((IF(M462="",Setup!$B$10,M462)-K462)/2))^2))))</f>
        <v/>
      </c>
      <c r="P462" s="17"/>
      <c r="Q462" s="21" t="str">
        <f>IFERROR(IF(OR(O462="",P462=""),"",O462*IF(P462="",1,P462)*VLOOKUP(N462,Factors!$F$30:$H$39,3,FALSE)),"")</f>
        <v/>
      </c>
      <c r="R462" s="21" t="str">
        <f t="shared" si="15"/>
        <v/>
      </c>
    </row>
    <row r="463" spans="1:18">
      <c r="A463" s="14"/>
      <c r="B463" s="16"/>
      <c r="C463" s="14"/>
      <c r="D463" s="14"/>
      <c r="E463" s="14"/>
      <c r="F463" s="17"/>
      <c r="G463" s="14"/>
      <c r="H463" s="18" t="str">
        <f>IFERROR(VLOOKUP(C463,Factors!$A$30:$D$49,4,FALSE),"")</f>
        <v/>
      </c>
      <c r="I463" s="18" t="str">
        <f t="shared" si="14"/>
        <v/>
      </c>
      <c r="J463" s="19"/>
      <c r="K463" s="19"/>
      <c r="L463" s="19"/>
      <c r="M463" s="19"/>
      <c r="N463" s="14"/>
      <c r="O463" s="20" t="str">
        <f>IF(OR(J463="",K463=""),"",2*6371*ASIN(MIN(1,SQRT(SIN(RADIANS((IF(L463="",Setup!$B$9,L463)-J463)/2))^2+COS(RADIANS(J463))*COS(RADIANS(IF(L463="",Setup!$B$9,L463)))*SIN(RADIANS((IF(M463="",Setup!$B$10,M463)-K463)/2))^2))))</f>
        <v/>
      </c>
      <c r="P463" s="17"/>
      <c r="Q463" s="21" t="str">
        <f>IFERROR(IF(OR(O463="",P463=""),"",O463*IF(P463="",1,P463)*VLOOKUP(N463,Factors!$F$30:$H$39,3,FALSE)),"")</f>
        <v/>
      </c>
      <c r="R463" s="21" t="str">
        <f t="shared" si="15"/>
        <v/>
      </c>
    </row>
    <row r="464" spans="1:18">
      <c r="A464" s="14"/>
      <c r="B464" s="16"/>
      <c r="C464" s="14"/>
      <c r="D464" s="14"/>
      <c r="E464" s="14"/>
      <c r="F464" s="17"/>
      <c r="G464" s="14"/>
      <c r="H464" s="18" t="str">
        <f>IFERROR(VLOOKUP(C464,Factors!$A$30:$D$49,4,FALSE),"")</f>
        <v/>
      </c>
      <c r="I464" s="18" t="str">
        <f t="shared" si="14"/>
        <v/>
      </c>
      <c r="J464" s="19"/>
      <c r="K464" s="19"/>
      <c r="L464" s="19"/>
      <c r="M464" s="19"/>
      <c r="N464" s="14"/>
      <c r="O464" s="20" t="str">
        <f>IF(OR(J464="",K464=""),"",2*6371*ASIN(MIN(1,SQRT(SIN(RADIANS((IF(L464="",Setup!$B$9,L464)-J464)/2))^2+COS(RADIANS(J464))*COS(RADIANS(IF(L464="",Setup!$B$9,L464)))*SIN(RADIANS((IF(M464="",Setup!$B$10,M464)-K464)/2))^2))))</f>
        <v/>
      </c>
      <c r="P464" s="17"/>
      <c r="Q464" s="21" t="str">
        <f>IFERROR(IF(OR(O464="",P464=""),"",O464*IF(P464="",1,P464)*VLOOKUP(N464,Factors!$F$30:$H$39,3,FALSE)),"")</f>
        <v/>
      </c>
      <c r="R464" s="21" t="str">
        <f t="shared" si="15"/>
        <v/>
      </c>
    </row>
    <row r="465" spans="1:18">
      <c r="A465" s="14"/>
      <c r="B465" s="16"/>
      <c r="C465" s="14"/>
      <c r="D465" s="14"/>
      <c r="E465" s="14"/>
      <c r="F465" s="17"/>
      <c r="G465" s="14"/>
      <c r="H465" s="18" t="str">
        <f>IFERROR(VLOOKUP(C465,Factors!$A$30:$D$49,4,FALSE),"")</f>
        <v/>
      </c>
      <c r="I465" s="18" t="str">
        <f t="shared" si="14"/>
        <v/>
      </c>
      <c r="J465" s="19"/>
      <c r="K465" s="19"/>
      <c r="L465" s="19"/>
      <c r="M465" s="19"/>
      <c r="N465" s="14"/>
      <c r="O465" s="20" t="str">
        <f>IF(OR(J465="",K465=""),"",2*6371*ASIN(MIN(1,SQRT(SIN(RADIANS((IF(L465="",Setup!$B$9,L465)-J465)/2))^2+COS(RADIANS(J465))*COS(RADIANS(IF(L465="",Setup!$B$9,L465)))*SIN(RADIANS((IF(M465="",Setup!$B$10,M465)-K465)/2))^2))))</f>
        <v/>
      </c>
      <c r="P465" s="17"/>
      <c r="Q465" s="21" t="str">
        <f>IFERROR(IF(OR(O465="",P465=""),"",O465*IF(P465="",1,P465)*VLOOKUP(N465,Factors!$F$30:$H$39,3,FALSE)),"")</f>
        <v/>
      </c>
      <c r="R465" s="21" t="str">
        <f t="shared" si="15"/>
        <v/>
      </c>
    </row>
    <row r="466" spans="1:18">
      <c r="A466" s="14"/>
      <c r="B466" s="16"/>
      <c r="C466" s="14"/>
      <c r="D466" s="14"/>
      <c r="E466" s="14"/>
      <c r="F466" s="17"/>
      <c r="G466" s="14"/>
      <c r="H466" s="18" t="str">
        <f>IFERROR(VLOOKUP(C466,Factors!$A$30:$D$49,4,FALSE),"")</f>
        <v/>
      </c>
      <c r="I466" s="18" t="str">
        <f t="shared" si="14"/>
        <v/>
      </c>
      <c r="J466" s="19"/>
      <c r="K466" s="19"/>
      <c r="L466" s="19"/>
      <c r="M466" s="19"/>
      <c r="N466" s="14"/>
      <c r="O466" s="20" t="str">
        <f>IF(OR(J466="",K466=""),"",2*6371*ASIN(MIN(1,SQRT(SIN(RADIANS((IF(L466="",Setup!$B$9,L466)-J466)/2))^2+COS(RADIANS(J466))*COS(RADIANS(IF(L466="",Setup!$B$9,L466)))*SIN(RADIANS((IF(M466="",Setup!$B$10,M466)-K466)/2))^2))))</f>
        <v/>
      </c>
      <c r="P466" s="17"/>
      <c r="Q466" s="21" t="str">
        <f>IFERROR(IF(OR(O466="",P466=""),"",O466*IF(P466="",1,P466)*VLOOKUP(N466,Factors!$F$30:$H$39,3,FALSE)),"")</f>
        <v/>
      </c>
      <c r="R466" s="21" t="str">
        <f t="shared" si="15"/>
        <v/>
      </c>
    </row>
    <row r="467" spans="1:18">
      <c r="A467" s="14"/>
      <c r="B467" s="16"/>
      <c r="C467" s="14"/>
      <c r="D467" s="14"/>
      <c r="E467" s="14"/>
      <c r="F467" s="17"/>
      <c r="G467" s="14"/>
      <c r="H467" s="18" t="str">
        <f>IFERROR(VLOOKUP(C467,Factors!$A$30:$D$49,4,FALSE),"")</f>
        <v/>
      </c>
      <c r="I467" s="18" t="str">
        <f t="shared" si="14"/>
        <v/>
      </c>
      <c r="J467" s="19"/>
      <c r="K467" s="19"/>
      <c r="L467" s="19"/>
      <c r="M467" s="19"/>
      <c r="N467" s="14"/>
      <c r="O467" s="20" t="str">
        <f>IF(OR(J467="",K467=""),"",2*6371*ASIN(MIN(1,SQRT(SIN(RADIANS((IF(L467="",Setup!$B$9,L467)-J467)/2))^2+COS(RADIANS(J467))*COS(RADIANS(IF(L467="",Setup!$B$9,L467)))*SIN(RADIANS((IF(M467="",Setup!$B$10,M467)-K467)/2))^2))))</f>
        <v/>
      </c>
      <c r="P467" s="17"/>
      <c r="Q467" s="21" t="str">
        <f>IFERROR(IF(OR(O467="",P467=""),"",O467*IF(P467="",1,P467)*VLOOKUP(N467,Factors!$F$30:$H$39,3,FALSE)),"")</f>
        <v/>
      </c>
      <c r="R467" s="21" t="str">
        <f t="shared" si="15"/>
        <v/>
      </c>
    </row>
    <row r="468" spans="1:18">
      <c r="A468" s="14"/>
      <c r="B468" s="16"/>
      <c r="C468" s="14"/>
      <c r="D468" s="14"/>
      <c r="E468" s="14"/>
      <c r="F468" s="17"/>
      <c r="G468" s="14"/>
      <c r="H468" s="18" t="str">
        <f>IFERROR(VLOOKUP(C468,Factors!$A$30:$D$49,4,FALSE),"")</f>
        <v/>
      </c>
      <c r="I468" s="18" t="str">
        <f t="shared" si="14"/>
        <v/>
      </c>
      <c r="J468" s="19"/>
      <c r="K468" s="19"/>
      <c r="L468" s="19"/>
      <c r="M468" s="19"/>
      <c r="N468" s="14"/>
      <c r="O468" s="20" t="str">
        <f>IF(OR(J468="",K468=""),"",2*6371*ASIN(MIN(1,SQRT(SIN(RADIANS((IF(L468="",Setup!$B$9,L468)-J468)/2))^2+COS(RADIANS(J468))*COS(RADIANS(IF(L468="",Setup!$B$9,L468)))*SIN(RADIANS((IF(M468="",Setup!$B$10,M468)-K468)/2))^2))))</f>
        <v/>
      </c>
      <c r="P468" s="17"/>
      <c r="Q468" s="21" t="str">
        <f>IFERROR(IF(OR(O468="",P468=""),"",O468*IF(P468="",1,P468)*VLOOKUP(N468,Factors!$F$30:$H$39,3,FALSE)),"")</f>
        <v/>
      </c>
      <c r="R468" s="21" t="str">
        <f t="shared" si="15"/>
        <v/>
      </c>
    </row>
    <row r="469" spans="1:18">
      <c r="A469" s="14"/>
      <c r="B469" s="16"/>
      <c r="C469" s="14"/>
      <c r="D469" s="14"/>
      <c r="E469" s="14"/>
      <c r="F469" s="17"/>
      <c r="G469" s="14"/>
      <c r="H469" s="18" t="str">
        <f>IFERROR(VLOOKUP(C469,Factors!$A$30:$D$49,4,FALSE),"")</f>
        <v/>
      </c>
      <c r="I469" s="18" t="str">
        <f t="shared" si="14"/>
        <v/>
      </c>
      <c r="J469" s="19"/>
      <c r="K469" s="19"/>
      <c r="L469" s="19"/>
      <c r="M469" s="19"/>
      <c r="N469" s="14"/>
      <c r="O469" s="20" t="str">
        <f>IF(OR(J469="",K469=""),"",2*6371*ASIN(MIN(1,SQRT(SIN(RADIANS((IF(L469="",Setup!$B$9,L469)-J469)/2))^2+COS(RADIANS(J469))*COS(RADIANS(IF(L469="",Setup!$B$9,L469)))*SIN(RADIANS((IF(M469="",Setup!$B$10,M469)-K469)/2))^2))))</f>
        <v/>
      </c>
      <c r="P469" s="17"/>
      <c r="Q469" s="21" t="str">
        <f>IFERROR(IF(OR(O469="",P469=""),"",O469*IF(P469="",1,P469)*VLOOKUP(N469,Factors!$F$30:$H$39,3,FALSE)),"")</f>
        <v/>
      </c>
      <c r="R469" s="21" t="str">
        <f t="shared" si="15"/>
        <v/>
      </c>
    </row>
    <row r="470" spans="1:18">
      <c r="A470" s="14"/>
      <c r="B470" s="16"/>
      <c r="C470" s="14"/>
      <c r="D470" s="14"/>
      <c r="E470" s="14"/>
      <c r="F470" s="17"/>
      <c r="G470" s="14"/>
      <c r="H470" s="18" t="str">
        <f>IFERROR(VLOOKUP(C470,Factors!$A$30:$D$49,4,FALSE),"")</f>
        <v/>
      </c>
      <c r="I470" s="18" t="str">
        <f t="shared" si="14"/>
        <v/>
      </c>
      <c r="J470" s="19"/>
      <c r="K470" s="19"/>
      <c r="L470" s="19"/>
      <c r="M470" s="19"/>
      <c r="N470" s="14"/>
      <c r="O470" s="20" t="str">
        <f>IF(OR(J470="",K470=""),"",2*6371*ASIN(MIN(1,SQRT(SIN(RADIANS((IF(L470="",Setup!$B$9,L470)-J470)/2))^2+COS(RADIANS(J470))*COS(RADIANS(IF(L470="",Setup!$B$9,L470)))*SIN(RADIANS((IF(M470="",Setup!$B$10,M470)-K470)/2))^2))))</f>
        <v/>
      </c>
      <c r="P470" s="17"/>
      <c r="Q470" s="21" t="str">
        <f>IFERROR(IF(OR(O470="",P470=""),"",O470*IF(P470="",1,P470)*VLOOKUP(N470,Factors!$F$30:$H$39,3,FALSE)),"")</f>
        <v/>
      </c>
      <c r="R470" s="21" t="str">
        <f t="shared" si="15"/>
        <v/>
      </c>
    </row>
    <row r="471" spans="1:18">
      <c r="A471" s="14"/>
      <c r="B471" s="16"/>
      <c r="C471" s="14"/>
      <c r="D471" s="14"/>
      <c r="E471" s="14"/>
      <c r="F471" s="17"/>
      <c r="G471" s="14"/>
      <c r="H471" s="18" t="str">
        <f>IFERROR(VLOOKUP(C471,Factors!$A$30:$D$49,4,FALSE),"")</f>
        <v/>
      </c>
      <c r="I471" s="18" t="str">
        <f t="shared" si="14"/>
        <v/>
      </c>
      <c r="J471" s="19"/>
      <c r="K471" s="19"/>
      <c r="L471" s="19"/>
      <c r="M471" s="19"/>
      <c r="N471" s="14"/>
      <c r="O471" s="20" t="str">
        <f>IF(OR(J471="",K471=""),"",2*6371*ASIN(MIN(1,SQRT(SIN(RADIANS((IF(L471="",Setup!$B$9,L471)-J471)/2))^2+COS(RADIANS(J471))*COS(RADIANS(IF(L471="",Setup!$B$9,L471)))*SIN(RADIANS((IF(M471="",Setup!$B$10,M471)-K471)/2))^2))))</f>
        <v/>
      </c>
      <c r="P471" s="17"/>
      <c r="Q471" s="21" t="str">
        <f>IFERROR(IF(OR(O471="",P471=""),"",O471*IF(P471="",1,P471)*VLOOKUP(N471,Factors!$F$30:$H$39,3,FALSE)),"")</f>
        <v/>
      </c>
      <c r="R471" s="21" t="str">
        <f t="shared" si="15"/>
        <v/>
      </c>
    </row>
    <row r="472" spans="1:18">
      <c r="A472" s="14"/>
      <c r="B472" s="16"/>
      <c r="C472" s="14"/>
      <c r="D472" s="14"/>
      <c r="E472" s="14"/>
      <c r="F472" s="17"/>
      <c r="G472" s="14"/>
      <c r="H472" s="18" t="str">
        <f>IFERROR(VLOOKUP(C472,Factors!$A$30:$D$49,4,FALSE),"")</f>
        <v/>
      </c>
      <c r="I472" s="18" t="str">
        <f t="shared" si="14"/>
        <v/>
      </c>
      <c r="J472" s="19"/>
      <c r="K472" s="19"/>
      <c r="L472" s="19"/>
      <c r="M472" s="19"/>
      <c r="N472" s="14"/>
      <c r="O472" s="20" t="str">
        <f>IF(OR(J472="",K472=""),"",2*6371*ASIN(MIN(1,SQRT(SIN(RADIANS((IF(L472="",Setup!$B$9,L472)-J472)/2))^2+COS(RADIANS(J472))*COS(RADIANS(IF(L472="",Setup!$B$9,L472)))*SIN(RADIANS((IF(M472="",Setup!$B$10,M472)-K472)/2))^2))))</f>
        <v/>
      </c>
      <c r="P472" s="17"/>
      <c r="Q472" s="21" t="str">
        <f>IFERROR(IF(OR(O472="",P472=""),"",O472*IF(P472="",1,P472)*VLOOKUP(N472,Factors!$F$30:$H$39,3,FALSE)),"")</f>
        <v/>
      </c>
      <c r="R472" s="21" t="str">
        <f t="shared" si="15"/>
        <v/>
      </c>
    </row>
    <row r="473" spans="1:18">
      <c r="A473" s="14"/>
      <c r="B473" s="16"/>
      <c r="C473" s="14"/>
      <c r="D473" s="14"/>
      <c r="E473" s="14"/>
      <c r="F473" s="17"/>
      <c r="G473" s="14"/>
      <c r="H473" s="18" t="str">
        <f>IFERROR(VLOOKUP(C473,Factors!$A$30:$D$49,4,FALSE),"")</f>
        <v/>
      </c>
      <c r="I473" s="18" t="str">
        <f t="shared" si="14"/>
        <v/>
      </c>
      <c r="J473" s="19"/>
      <c r="K473" s="19"/>
      <c r="L473" s="19"/>
      <c r="M473" s="19"/>
      <c r="N473" s="14"/>
      <c r="O473" s="20" t="str">
        <f>IF(OR(J473="",K473=""),"",2*6371*ASIN(MIN(1,SQRT(SIN(RADIANS((IF(L473="",Setup!$B$9,L473)-J473)/2))^2+COS(RADIANS(J473))*COS(RADIANS(IF(L473="",Setup!$B$9,L473)))*SIN(RADIANS((IF(M473="",Setup!$B$10,M473)-K473)/2))^2))))</f>
        <v/>
      </c>
      <c r="P473" s="17"/>
      <c r="Q473" s="21" t="str">
        <f>IFERROR(IF(OR(O473="",P473=""),"",O473*IF(P473="",1,P473)*VLOOKUP(N473,Factors!$F$30:$H$39,3,FALSE)),"")</f>
        <v/>
      </c>
      <c r="R473" s="21" t="str">
        <f t="shared" si="15"/>
        <v/>
      </c>
    </row>
    <row r="474" spans="1:18">
      <c r="A474" s="14"/>
      <c r="B474" s="16"/>
      <c r="C474" s="14"/>
      <c r="D474" s="14"/>
      <c r="E474" s="14"/>
      <c r="F474" s="17"/>
      <c r="G474" s="14"/>
      <c r="H474" s="18" t="str">
        <f>IFERROR(VLOOKUP(C474,Factors!$A$30:$D$49,4,FALSE),"")</f>
        <v/>
      </c>
      <c r="I474" s="18" t="str">
        <f t="shared" si="14"/>
        <v/>
      </c>
      <c r="J474" s="19"/>
      <c r="K474" s="19"/>
      <c r="L474" s="19"/>
      <c r="M474" s="19"/>
      <c r="N474" s="14"/>
      <c r="O474" s="20" t="str">
        <f>IF(OR(J474="",K474=""),"",2*6371*ASIN(MIN(1,SQRT(SIN(RADIANS((IF(L474="",Setup!$B$9,L474)-J474)/2))^2+COS(RADIANS(J474))*COS(RADIANS(IF(L474="",Setup!$B$9,L474)))*SIN(RADIANS((IF(M474="",Setup!$B$10,M474)-K474)/2))^2))))</f>
        <v/>
      </c>
      <c r="P474" s="17"/>
      <c r="Q474" s="21" t="str">
        <f>IFERROR(IF(OR(O474="",P474=""),"",O474*IF(P474="",1,P474)*VLOOKUP(N474,Factors!$F$30:$H$39,3,FALSE)),"")</f>
        <v/>
      </c>
      <c r="R474" s="21" t="str">
        <f t="shared" si="15"/>
        <v/>
      </c>
    </row>
    <row r="475" spans="1:18">
      <c r="A475" s="14"/>
      <c r="B475" s="16"/>
      <c r="C475" s="14"/>
      <c r="D475" s="14"/>
      <c r="E475" s="14"/>
      <c r="F475" s="17"/>
      <c r="G475" s="14"/>
      <c r="H475" s="18" t="str">
        <f>IFERROR(VLOOKUP(C475,Factors!$A$30:$D$49,4,FALSE),"")</f>
        <v/>
      </c>
      <c r="I475" s="18" t="str">
        <f t="shared" si="14"/>
        <v/>
      </c>
      <c r="J475" s="19"/>
      <c r="K475" s="19"/>
      <c r="L475" s="19"/>
      <c r="M475" s="19"/>
      <c r="N475" s="14"/>
      <c r="O475" s="20" t="str">
        <f>IF(OR(J475="",K475=""),"",2*6371*ASIN(MIN(1,SQRT(SIN(RADIANS((IF(L475="",Setup!$B$9,L475)-J475)/2))^2+COS(RADIANS(J475))*COS(RADIANS(IF(L475="",Setup!$B$9,L475)))*SIN(RADIANS((IF(M475="",Setup!$B$10,M475)-K475)/2))^2))))</f>
        <v/>
      </c>
      <c r="P475" s="17"/>
      <c r="Q475" s="21" t="str">
        <f>IFERROR(IF(OR(O475="",P475=""),"",O475*IF(P475="",1,P475)*VLOOKUP(N475,Factors!$F$30:$H$39,3,FALSE)),"")</f>
        <v/>
      </c>
      <c r="R475" s="21" t="str">
        <f t="shared" si="15"/>
        <v/>
      </c>
    </row>
    <row r="476" spans="1:18">
      <c r="A476" s="14"/>
      <c r="B476" s="16"/>
      <c r="C476" s="14"/>
      <c r="D476" s="14"/>
      <c r="E476" s="14"/>
      <c r="F476" s="17"/>
      <c r="G476" s="14"/>
      <c r="H476" s="18" t="str">
        <f>IFERROR(VLOOKUP(C476,Factors!$A$30:$D$49,4,FALSE),"")</f>
        <v/>
      </c>
      <c r="I476" s="18" t="str">
        <f t="shared" si="14"/>
        <v/>
      </c>
      <c r="J476" s="19"/>
      <c r="K476" s="19"/>
      <c r="L476" s="19"/>
      <c r="M476" s="19"/>
      <c r="N476" s="14"/>
      <c r="O476" s="20" t="str">
        <f>IF(OR(J476="",K476=""),"",2*6371*ASIN(MIN(1,SQRT(SIN(RADIANS((IF(L476="",Setup!$B$9,L476)-J476)/2))^2+COS(RADIANS(J476))*COS(RADIANS(IF(L476="",Setup!$B$9,L476)))*SIN(RADIANS((IF(M476="",Setup!$B$10,M476)-K476)/2))^2))))</f>
        <v/>
      </c>
      <c r="P476" s="17"/>
      <c r="Q476" s="21" t="str">
        <f>IFERROR(IF(OR(O476="",P476=""),"",O476*IF(P476="",1,P476)*VLOOKUP(N476,Factors!$F$30:$H$39,3,FALSE)),"")</f>
        <v/>
      </c>
      <c r="R476" s="21" t="str">
        <f t="shared" si="15"/>
        <v/>
      </c>
    </row>
    <row r="477" spans="1:18">
      <c r="A477" s="14"/>
      <c r="B477" s="16"/>
      <c r="C477" s="14"/>
      <c r="D477" s="14"/>
      <c r="E477" s="14"/>
      <c r="F477" s="17"/>
      <c r="G477" s="14"/>
      <c r="H477" s="18" t="str">
        <f>IFERROR(VLOOKUP(C477,Factors!$A$30:$D$49,4,FALSE),"")</f>
        <v/>
      </c>
      <c r="I477" s="18" t="str">
        <f t="shared" si="14"/>
        <v/>
      </c>
      <c r="J477" s="19"/>
      <c r="K477" s="19"/>
      <c r="L477" s="19"/>
      <c r="M477" s="19"/>
      <c r="N477" s="14"/>
      <c r="O477" s="20" t="str">
        <f>IF(OR(J477="",K477=""),"",2*6371*ASIN(MIN(1,SQRT(SIN(RADIANS((IF(L477="",Setup!$B$9,L477)-J477)/2))^2+COS(RADIANS(J477))*COS(RADIANS(IF(L477="",Setup!$B$9,L477)))*SIN(RADIANS((IF(M477="",Setup!$B$10,M477)-K477)/2))^2))))</f>
        <v/>
      </c>
      <c r="P477" s="17"/>
      <c r="Q477" s="21" t="str">
        <f>IFERROR(IF(OR(O477="",P477=""),"",O477*IF(P477="",1,P477)*VLOOKUP(N477,Factors!$F$30:$H$39,3,FALSE)),"")</f>
        <v/>
      </c>
      <c r="R477" s="21" t="str">
        <f t="shared" si="15"/>
        <v/>
      </c>
    </row>
    <row r="478" spans="1:18">
      <c r="A478" s="14"/>
      <c r="B478" s="16"/>
      <c r="C478" s="14"/>
      <c r="D478" s="14"/>
      <c r="E478" s="14"/>
      <c r="F478" s="17"/>
      <c r="G478" s="14"/>
      <c r="H478" s="18" t="str">
        <f>IFERROR(VLOOKUP(C478,Factors!$A$30:$D$49,4,FALSE),"")</f>
        <v/>
      </c>
      <c r="I478" s="18" t="str">
        <f t="shared" si="14"/>
        <v/>
      </c>
      <c r="J478" s="19"/>
      <c r="K478" s="19"/>
      <c r="L478" s="19"/>
      <c r="M478" s="19"/>
      <c r="N478" s="14"/>
      <c r="O478" s="20" t="str">
        <f>IF(OR(J478="",K478=""),"",2*6371*ASIN(MIN(1,SQRT(SIN(RADIANS((IF(L478="",Setup!$B$9,L478)-J478)/2))^2+COS(RADIANS(J478))*COS(RADIANS(IF(L478="",Setup!$B$9,L478)))*SIN(RADIANS((IF(M478="",Setup!$B$10,M478)-K478)/2))^2))))</f>
        <v/>
      </c>
      <c r="P478" s="17"/>
      <c r="Q478" s="21" t="str">
        <f>IFERROR(IF(OR(O478="",P478=""),"",O478*IF(P478="",1,P478)*VLOOKUP(N478,Factors!$F$30:$H$39,3,FALSE)),"")</f>
        <v/>
      </c>
      <c r="R478" s="21" t="str">
        <f t="shared" si="15"/>
        <v/>
      </c>
    </row>
    <row r="479" spans="1:18">
      <c r="A479" s="14"/>
      <c r="B479" s="16"/>
      <c r="C479" s="14"/>
      <c r="D479" s="14"/>
      <c r="E479" s="14"/>
      <c r="F479" s="17"/>
      <c r="G479" s="14"/>
      <c r="H479" s="18" t="str">
        <f>IFERROR(VLOOKUP(C479,Factors!$A$30:$D$49,4,FALSE),"")</f>
        <v/>
      </c>
      <c r="I479" s="18" t="str">
        <f t="shared" si="14"/>
        <v/>
      </c>
      <c r="J479" s="19"/>
      <c r="K479" s="19"/>
      <c r="L479" s="19"/>
      <c r="M479" s="19"/>
      <c r="N479" s="14"/>
      <c r="O479" s="20" t="str">
        <f>IF(OR(J479="",K479=""),"",2*6371*ASIN(MIN(1,SQRT(SIN(RADIANS((IF(L479="",Setup!$B$9,L479)-J479)/2))^2+COS(RADIANS(J479))*COS(RADIANS(IF(L479="",Setup!$B$9,L479)))*SIN(RADIANS((IF(M479="",Setup!$B$10,M479)-K479)/2))^2))))</f>
        <v/>
      </c>
      <c r="P479" s="17"/>
      <c r="Q479" s="21" t="str">
        <f>IFERROR(IF(OR(O479="",P479=""),"",O479*IF(P479="",1,P479)*VLOOKUP(N479,Factors!$F$30:$H$39,3,FALSE)),"")</f>
        <v/>
      </c>
      <c r="R479" s="21" t="str">
        <f t="shared" si="15"/>
        <v/>
      </c>
    </row>
    <row r="480" spans="1:18">
      <c r="A480" s="14"/>
      <c r="B480" s="16"/>
      <c r="C480" s="14"/>
      <c r="D480" s="14"/>
      <c r="E480" s="14"/>
      <c r="F480" s="17"/>
      <c r="G480" s="14"/>
      <c r="H480" s="18" t="str">
        <f>IFERROR(VLOOKUP(C480,Factors!$A$30:$D$49,4,FALSE),"")</f>
        <v/>
      </c>
      <c r="I480" s="18" t="str">
        <f t="shared" si="14"/>
        <v/>
      </c>
      <c r="J480" s="19"/>
      <c r="K480" s="19"/>
      <c r="L480" s="19"/>
      <c r="M480" s="19"/>
      <c r="N480" s="14"/>
      <c r="O480" s="20" t="str">
        <f>IF(OR(J480="",K480=""),"",2*6371*ASIN(MIN(1,SQRT(SIN(RADIANS((IF(L480="",Setup!$B$9,L480)-J480)/2))^2+COS(RADIANS(J480))*COS(RADIANS(IF(L480="",Setup!$B$9,L480)))*SIN(RADIANS((IF(M480="",Setup!$B$10,M480)-K480)/2))^2))))</f>
        <v/>
      </c>
      <c r="P480" s="17"/>
      <c r="Q480" s="21" t="str">
        <f>IFERROR(IF(OR(O480="",P480=""),"",O480*IF(P480="",1,P480)*VLOOKUP(N480,Factors!$F$30:$H$39,3,FALSE)),"")</f>
        <v/>
      </c>
      <c r="R480" s="21" t="str">
        <f t="shared" si="15"/>
        <v/>
      </c>
    </row>
    <row r="481" spans="1:18">
      <c r="A481" s="14"/>
      <c r="B481" s="16"/>
      <c r="C481" s="14"/>
      <c r="D481" s="14"/>
      <c r="E481" s="14"/>
      <c r="F481" s="17"/>
      <c r="G481" s="14"/>
      <c r="H481" s="18" t="str">
        <f>IFERROR(VLOOKUP(C481,Factors!$A$30:$D$49,4,FALSE),"")</f>
        <v/>
      </c>
      <c r="I481" s="18" t="str">
        <f t="shared" si="14"/>
        <v/>
      </c>
      <c r="J481" s="19"/>
      <c r="K481" s="19"/>
      <c r="L481" s="19"/>
      <c r="M481" s="19"/>
      <c r="N481" s="14"/>
      <c r="O481" s="20" t="str">
        <f>IF(OR(J481="",K481=""),"",2*6371*ASIN(MIN(1,SQRT(SIN(RADIANS((IF(L481="",Setup!$B$9,L481)-J481)/2))^2+COS(RADIANS(J481))*COS(RADIANS(IF(L481="",Setup!$B$9,L481)))*SIN(RADIANS((IF(M481="",Setup!$B$10,M481)-K481)/2))^2))))</f>
        <v/>
      </c>
      <c r="P481" s="17"/>
      <c r="Q481" s="21" t="str">
        <f>IFERROR(IF(OR(O481="",P481=""),"",O481*IF(P481="",1,P481)*VLOOKUP(N481,Factors!$F$30:$H$39,3,FALSE)),"")</f>
        <v/>
      </c>
      <c r="R481" s="21" t="str">
        <f t="shared" si="15"/>
        <v/>
      </c>
    </row>
    <row r="482" spans="1:18">
      <c r="A482" s="14"/>
      <c r="B482" s="16"/>
      <c r="C482" s="14"/>
      <c r="D482" s="14"/>
      <c r="E482" s="14"/>
      <c r="F482" s="17"/>
      <c r="G482" s="14"/>
      <c r="H482" s="18" t="str">
        <f>IFERROR(VLOOKUP(C482,Factors!$A$30:$D$49,4,FALSE),"")</f>
        <v/>
      </c>
      <c r="I482" s="18" t="str">
        <f t="shared" si="14"/>
        <v/>
      </c>
      <c r="J482" s="19"/>
      <c r="K482" s="19"/>
      <c r="L482" s="19"/>
      <c r="M482" s="19"/>
      <c r="N482" s="14"/>
      <c r="O482" s="20" t="str">
        <f>IF(OR(J482="",K482=""),"",2*6371*ASIN(MIN(1,SQRT(SIN(RADIANS((IF(L482="",Setup!$B$9,L482)-J482)/2))^2+COS(RADIANS(J482))*COS(RADIANS(IF(L482="",Setup!$B$9,L482)))*SIN(RADIANS((IF(M482="",Setup!$B$10,M482)-K482)/2))^2))))</f>
        <v/>
      </c>
      <c r="P482" s="17"/>
      <c r="Q482" s="21" t="str">
        <f>IFERROR(IF(OR(O482="",P482=""),"",O482*IF(P482="",1,P482)*VLOOKUP(N482,Factors!$F$30:$H$39,3,FALSE)),"")</f>
        <v/>
      </c>
      <c r="R482" s="21" t="str">
        <f t="shared" si="15"/>
        <v/>
      </c>
    </row>
    <row r="483" spans="1:18">
      <c r="A483" s="14"/>
      <c r="B483" s="16"/>
      <c r="C483" s="14"/>
      <c r="D483" s="14"/>
      <c r="E483" s="14"/>
      <c r="F483" s="17"/>
      <c r="G483" s="14"/>
      <c r="H483" s="18" t="str">
        <f>IFERROR(VLOOKUP(C483,Factors!$A$30:$D$49,4,FALSE),"")</f>
        <v/>
      </c>
      <c r="I483" s="18" t="str">
        <f t="shared" si="14"/>
        <v/>
      </c>
      <c r="J483" s="19"/>
      <c r="K483" s="19"/>
      <c r="L483" s="19"/>
      <c r="M483" s="19"/>
      <c r="N483" s="14"/>
      <c r="O483" s="20" t="str">
        <f>IF(OR(J483="",K483=""),"",2*6371*ASIN(MIN(1,SQRT(SIN(RADIANS((IF(L483="",Setup!$B$9,L483)-J483)/2))^2+COS(RADIANS(J483))*COS(RADIANS(IF(L483="",Setup!$B$9,L483)))*SIN(RADIANS((IF(M483="",Setup!$B$10,M483)-K483)/2))^2))))</f>
        <v/>
      </c>
      <c r="P483" s="17"/>
      <c r="Q483" s="21" t="str">
        <f>IFERROR(IF(OR(O483="",P483=""),"",O483*IF(P483="",1,P483)*VLOOKUP(N483,Factors!$F$30:$H$39,3,FALSE)),"")</f>
        <v/>
      </c>
      <c r="R483" s="21" t="str">
        <f t="shared" si="15"/>
        <v/>
      </c>
    </row>
    <row r="484" spans="1:18">
      <c r="A484" s="14"/>
      <c r="B484" s="16"/>
      <c r="C484" s="14"/>
      <c r="D484" s="14"/>
      <c r="E484" s="14"/>
      <c r="F484" s="17"/>
      <c r="G484" s="14"/>
      <c r="H484" s="18" t="str">
        <f>IFERROR(VLOOKUP(C484,Factors!$A$30:$D$49,4,FALSE),"")</f>
        <v/>
      </c>
      <c r="I484" s="18" t="str">
        <f t="shared" si="14"/>
        <v/>
      </c>
      <c r="J484" s="19"/>
      <c r="K484" s="19"/>
      <c r="L484" s="19"/>
      <c r="M484" s="19"/>
      <c r="N484" s="14"/>
      <c r="O484" s="20" t="str">
        <f>IF(OR(J484="",K484=""),"",2*6371*ASIN(MIN(1,SQRT(SIN(RADIANS((IF(L484="",Setup!$B$9,L484)-J484)/2))^2+COS(RADIANS(J484))*COS(RADIANS(IF(L484="",Setup!$B$9,L484)))*SIN(RADIANS((IF(M484="",Setup!$B$10,M484)-K484)/2))^2))))</f>
        <v/>
      </c>
      <c r="P484" s="17"/>
      <c r="Q484" s="21" t="str">
        <f>IFERROR(IF(OR(O484="",P484=""),"",O484*IF(P484="",1,P484)*VLOOKUP(N484,Factors!$F$30:$H$39,3,FALSE)),"")</f>
        <v/>
      </c>
      <c r="R484" s="21" t="str">
        <f t="shared" si="15"/>
        <v/>
      </c>
    </row>
    <row r="485" spans="1:18">
      <c r="A485" s="14"/>
      <c r="B485" s="16"/>
      <c r="C485" s="14"/>
      <c r="D485" s="14"/>
      <c r="E485" s="14"/>
      <c r="F485" s="17"/>
      <c r="G485" s="14"/>
      <c r="H485" s="18" t="str">
        <f>IFERROR(VLOOKUP(C485,Factors!$A$30:$D$49,4,FALSE),"")</f>
        <v/>
      </c>
      <c r="I485" s="18" t="str">
        <f t="shared" si="14"/>
        <v/>
      </c>
      <c r="J485" s="19"/>
      <c r="K485" s="19"/>
      <c r="L485" s="19"/>
      <c r="M485" s="19"/>
      <c r="N485" s="14"/>
      <c r="O485" s="20" t="str">
        <f>IF(OR(J485="",K485=""),"",2*6371*ASIN(MIN(1,SQRT(SIN(RADIANS((IF(L485="",Setup!$B$9,L485)-J485)/2))^2+COS(RADIANS(J485))*COS(RADIANS(IF(L485="",Setup!$B$9,L485)))*SIN(RADIANS((IF(M485="",Setup!$B$10,M485)-K485)/2))^2))))</f>
        <v/>
      </c>
      <c r="P485" s="17"/>
      <c r="Q485" s="21" t="str">
        <f>IFERROR(IF(OR(O485="",P485=""),"",O485*IF(P485="",1,P485)*VLOOKUP(N485,Factors!$F$30:$H$39,3,FALSE)),"")</f>
        <v/>
      </c>
      <c r="R485" s="21" t="str">
        <f t="shared" si="15"/>
        <v/>
      </c>
    </row>
    <row r="486" spans="1:18">
      <c r="A486" s="14"/>
      <c r="B486" s="16"/>
      <c r="C486" s="14"/>
      <c r="D486" s="14"/>
      <c r="E486" s="14"/>
      <c r="F486" s="17"/>
      <c r="G486" s="14"/>
      <c r="H486" s="18" t="str">
        <f>IFERROR(VLOOKUP(C486,Factors!$A$30:$D$49,4,FALSE),"")</f>
        <v/>
      </c>
      <c r="I486" s="18" t="str">
        <f t="shared" si="14"/>
        <v/>
      </c>
      <c r="J486" s="19"/>
      <c r="K486" s="19"/>
      <c r="L486" s="19"/>
      <c r="M486" s="19"/>
      <c r="N486" s="14"/>
      <c r="O486" s="20" t="str">
        <f>IF(OR(J486="",K486=""),"",2*6371*ASIN(MIN(1,SQRT(SIN(RADIANS((IF(L486="",Setup!$B$9,L486)-J486)/2))^2+COS(RADIANS(J486))*COS(RADIANS(IF(L486="",Setup!$B$9,L486)))*SIN(RADIANS((IF(M486="",Setup!$B$10,M486)-K486)/2))^2))))</f>
        <v/>
      </c>
      <c r="P486" s="17"/>
      <c r="Q486" s="21" t="str">
        <f>IFERROR(IF(OR(O486="",P486=""),"",O486*IF(P486="",1,P486)*VLOOKUP(N486,Factors!$F$30:$H$39,3,FALSE)),"")</f>
        <v/>
      </c>
      <c r="R486" s="21" t="str">
        <f t="shared" si="15"/>
        <v/>
      </c>
    </row>
    <row r="487" spans="1:18">
      <c r="A487" s="14"/>
      <c r="B487" s="16"/>
      <c r="C487" s="14"/>
      <c r="D487" s="14"/>
      <c r="E487" s="14"/>
      <c r="F487" s="17"/>
      <c r="G487" s="14"/>
      <c r="H487" s="18" t="str">
        <f>IFERROR(VLOOKUP(C487,Factors!$A$30:$D$49,4,FALSE),"")</f>
        <v/>
      </c>
      <c r="I487" s="18" t="str">
        <f t="shared" si="14"/>
        <v/>
      </c>
      <c r="J487" s="19"/>
      <c r="K487" s="19"/>
      <c r="L487" s="19"/>
      <c r="M487" s="19"/>
      <c r="N487" s="14"/>
      <c r="O487" s="20" t="str">
        <f>IF(OR(J487="",K487=""),"",2*6371*ASIN(MIN(1,SQRT(SIN(RADIANS((IF(L487="",Setup!$B$9,L487)-J487)/2))^2+COS(RADIANS(J487))*COS(RADIANS(IF(L487="",Setup!$B$9,L487)))*SIN(RADIANS((IF(M487="",Setup!$B$10,M487)-K487)/2))^2))))</f>
        <v/>
      </c>
      <c r="P487" s="17"/>
      <c r="Q487" s="21" t="str">
        <f>IFERROR(IF(OR(O487="",P487=""),"",O487*IF(P487="",1,P487)*VLOOKUP(N487,Factors!$F$30:$H$39,3,FALSE)),"")</f>
        <v/>
      </c>
      <c r="R487" s="21" t="str">
        <f t="shared" si="15"/>
        <v/>
      </c>
    </row>
    <row r="488" spans="1:18">
      <c r="A488" s="14"/>
      <c r="B488" s="16"/>
      <c r="C488" s="14"/>
      <c r="D488" s="14"/>
      <c r="E488" s="14"/>
      <c r="F488" s="17"/>
      <c r="G488" s="14"/>
      <c r="H488" s="18" t="str">
        <f>IFERROR(VLOOKUP(C488,Factors!$A$30:$D$49,4,FALSE),"")</f>
        <v/>
      </c>
      <c r="I488" s="18" t="str">
        <f t="shared" si="14"/>
        <v/>
      </c>
      <c r="J488" s="19"/>
      <c r="K488" s="19"/>
      <c r="L488" s="19"/>
      <c r="M488" s="19"/>
      <c r="N488" s="14"/>
      <c r="O488" s="20" t="str">
        <f>IF(OR(J488="",K488=""),"",2*6371*ASIN(MIN(1,SQRT(SIN(RADIANS((IF(L488="",Setup!$B$9,L488)-J488)/2))^2+COS(RADIANS(J488))*COS(RADIANS(IF(L488="",Setup!$B$9,L488)))*SIN(RADIANS((IF(M488="",Setup!$B$10,M488)-K488)/2))^2))))</f>
        <v/>
      </c>
      <c r="P488" s="17"/>
      <c r="Q488" s="21" t="str">
        <f>IFERROR(IF(OR(O488="",P488=""),"",O488*IF(P488="",1,P488)*VLOOKUP(N488,Factors!$F$30:$H$39,3,FALSE)),"")</f>
        <v/>
      </c>
      <c r="R488" s="21" t="str">
        <f t="shared" si="15"/>
        <v/>
      </c>
    </row>
    <row r="489" spans="1:18">
      <c r="A489" s="14"/>
      <c r="B489" s="16"/>
      <c r="C489" s="14"/>
      <c r="D489" s="14"/>
      <c r="E489" s="14"/>
      <c r="F489" s="17"/>
      <c r="G489" s="14"/>
      <c r="H489" s="18" t="str">
        <f>IFERROR(VLOOKUP(C489,Factors!$A$30:$D$49,4,FALSE),"")</f>
        <v/>
      </c>
      <c r="I489" s="18" t="str">
        <f t="shared" si="14"/>
        <v/>
      </c>
      <c r="J489" s="19"/>
      <c r="K489" s="19"/>
      <c r="L489" s="19"/>
      <c r="M489" s="19"/>
      <c r="N489" s="14"/>
      <c r="O489" s="20" t="str">
        <f>IF(OR(J489="",K489=""),"",2*6371*ASIN(MIN(1,SQRT(SIN(RADIANS((IF(L489="",Setup!$B$9,L489)-J489)/2))^2+COS(RADIANS(J489))*COS(RADIANS(IF(L489="",Setup!$B$9,L489)))*SIN(RADIANS((IF(M489="",Setup!$B$10,M489)-K489)/2))^2))))</f>
        <v/>
      </c>
      <c r="P489" s="17"/>
      <c r="Q489" s="21" t="str">
        <f>IFERROR(IF(OR(O489="",P489=""),"",O489*IF(P489="",1,P489)*VLOOKUP(N489,Factors!$F$30:$H$39,3,FALSE)),"")</f>
        <v/>
      </c>
      <c r="R489" s="21" t="str">
        <f t="shared" si="15"/>
        <v/>
      </c>
    </row>
    <row r="490" spans="1:18">
      <c r="A490" s="14"/>
      <c r="B490" s="16"/>
      <c r="C490" s="14"/>
      <c r="D490" s="14"/>
      <c r="E490" s="14"/>
      <c r="F490" s="17"/>
      <c r="G490" s="14"/>
      <c r="H490" s="18" t="str">
        <f>IFERROR(VLOOKUP(C490,Factors!$A$30:$D$49,4,FALSE),"")</f>
        <v/>
      </c>
      <c r="I490" s="18" t="str">
        <f t="shared" si="14"/>
        <v/>
      </c>
      <c r="J490" s="19"/>
      <c r="K490" s="19"/>
      <c r="L490" s="19"/>
      <c r="M490" s="19"/>
      <c r="N490" s="14"/>
      <c r="O490" s="20" t="str">
        <f>IF(OR(J490="",K490=""),"",2*6371*ASIN(MIN(1,SQRT(SIN(RADIANS((IF(L490="",Setup!$B$9,L490)-J490)/2))^2+COS(RADIANS(J490))*COS(RADIANS(IF(L490="",Setup!$B$9,L490)))*SIN(RADIANS((IF(M490="",Setup!$B$10,M490)-K490)/2))^2))))</f>
        <v/>
      </c>
      <c r="P490" s="17"/>
      <c r="Q490" s="21" t="str">
        <f>IFERROR(IF(OR(O490="",P490=""),"",O490*IF(P490="",1,P490)*VLOOKUP(N490,Factors!$F$30:$H$39,3,FALSE)),"")</f>
        <v/>
      </c>
      <c r="R490" s="21" t="str">
        <f t="shared" si="15"/>
        <v/>
      </c>
    </row>
    <row r="491" spans="1:18">
      <c r="A491" s="14"/>
      <c r="B491" s="16"/>
      <c r="C491" s="14"/>
      <c r="D491" s="14"/>
      <c r="E491" s="14"/>
      <c r="F491" s="17"/>
      <c r="G491" s="14"/>
      <c r="H491" s="18" t="str">
        <f>IFERROR(VLOOKUP(C491,Factors!$A$30:$D$49,4,FALSE),"")</f>
        <v/>
      </c>
      <c r="I491" s="18" t="str">
        <f t="shared" si="14"/>
        <v/>
      </c>
      <c r="J491" s="19"/>
      <c r="K491" s="19"/>
      <c r="L491" s="19"/>
      <c r="M491" s="19"/>
      <c r="N491" s="14"/>
      <c r="O491" s="20" t="str">
        <f>IF(OR(J491="",K491=""),"",2*6371*ASIN(MIN(1,SQRT(SIN(RADIANS((IF(L491="",Setup!$B$9,L491)-J491)/2))^2+COS(RADIANS(J491))*COS(RADIANS(IF(L491="",Setup!$B$9,L491)))*SIN(RADIANS((IF(M491="",Setup!$B$10,M491)-K491)/2))^2))))</f>
        <v/>
      </c>
      <c r="P491" s="17"/>
      <c r="Q491" s="21" t="str">
        <f>IFERROR(IF(OR(O491="",P491=""),"",O491*IF(P491="",1,P491)*VLOOKUP(N491,Factors!$F$30:$H$39,3,FALSE)),"")</f>
        <v/>
      </c>
      <c r="R491" s="21" t="str">
        <f t="shared" si="15"/>
        <v/>
      </c>
    </row>
    <row r="492" spans="1:18">
      <c r="A492" s="14"/>
      <c r="B492" s="16"/>
      <c r="C492" s="14"/>
      <c r="D492" s="14"/>
      <c r="E492" s="14"/>
      <c r="F492" s="17"/>
      <c r="G492" s="14"/>
      <c r="H492" s="18" t="str">
        <f>IFERROR(VLOOKUP(C492,Factors!$A$30:$D$49,4,FALSE),"")</f>
        <v/>
      </c>
      <c r="I492" s="18" t="str">
        <f t="shared" si="14"/>
        <v/>
      </c>
      <c r="J492" s="19"/>
      <c r="K492" s="19"/>
      <c r="L492" s="19"/>
      <c r="M492" s="19"/>
      <c r="N492" s="14"/>
      <c r="O492" s="20" t="str">
        <f>IF(OR(J492="",K492=""),"",2*6371*ASIN(MIN(1,SQRT(SIN(RADIANS((IF(L492="",Setup!$B$9,L492)-J492)/2))^2+COS(RADIANS(J492))*COS(RADIANS(IF(L492="",Setup!$B$9,L492)))*SIN(RADIANS((IF(M492="",Setup!$B$10,M492)-K492)/2))^2))))</f>
        <v/>
      </c>
      <c r="P492" s="17"/>
      <c r="Q492" s="21" t="str">
        <f>IFERROR(IF(OR(O492="",P492=""),"",O492*IF(P492="",1,P492)*VLOOKUP(N492,Factors!$F$30:$H$39,3,FALSE)),"")</f>
        <v/>
      </c>
      <c r="R492" s="21" t="str">
        <f t="shared" si="15"/>
        <v/>
      </c>
    </row>
    <row r="493" spans="1:18">
      <c r="A493" s="14"/>
      <c r="B493" s="16"/>
      <c r="C493" s="14"/>
      <c r="D493" s="14"/>
      <c r="E493" s="14"/>
      <c r="F493" s="17"/>
      <c r="G493" s="14"/>
      <c r="H493" s="18" t="str">
        <f>IFERROR(VLOOKUP(C493,Factors!$A$30:$D$49,4,FALSE),"")</f>
        <v/>
      </c>
      <c r="I493" s="18" t="str">
        <f t="shared" si="14"/>
        <v/>
      </c>
      <c r="J493" s="19"/>
      <c r="K493" s="19"/>
      <c r="L493" s="19"/>
      <c r="M493" s="19"/>
      <c r="N493" s="14"/>
      <c r="O493" s="20" t="str">
        <f>IF(OR(J493="",K493=""),"",2*6371*ASIN(MIN(1,SQRT(SIN(RADIANS((IF(L493="",Setup!$B$9,L493)-J493)/2))^2+COS(RADIANS(J493))*COS(RADIANS(IF(L493="",Setup!$B$9,L493)))*SIN(RADIANS((IF(M493="",Setup!$B$10,M493)-K493)/2))^2))))</f>
        <v/>
      </c>
      <c r="P493" s="17"/>
      <c r="Q493" s="21" t="str">
        <f>IFERROR(IF(OR(O493="",P493=""),"",O493*IF(P493="",1,P493)*VLOOKUP(N493,Factors!$F$30:$H$39,3,FALSE)),"")</f>
        <v/>
      </c>
      <c r="R493" s="21" t="str">
        <f t="shared" si="15"/>
        <v/>
      </c>
    </row>
    <row r="494" spans="1:18">
      <c r="A494" s="14"/>
      <c r="B494" s="16"/>
      <c r="C494" s="14"/>
      <c r="D494" s="14"/>
      <c r="E494" s="14"/>
      <c r="F494" s="17"/>
      <c r="G494" s="14"/>
      <c r="H494" s="18" t="str">
        <f>IFERROR(VLOOKUP(C494,Factors!$A$30:$D$49,4,FALSE),"")</f>
        <v/>
      </c>
      <c r="I494" s="18" t="str">
        <f t="shared" si="14"/>
        <v/>
      </c>
      <c r="J494" s="19"/>
      <c r="K494" s="19"/>
      <c r="L494" s="19"/>
      <c r="M494" s="19"/>
      <c r="N494" s="14"/>
      <c r="O494" s="20" t="str">
        <f>IF(OR(J494="",K494=""),"",2*6371*ASIN(MIN(1,SQRT(SIN(RADIANS((IF(L494="",Setup!$B$9,L494)-J494)/2))^2+COS(RADIANS(J494))*COS(RADIANS(IF(L494="",Setup!$B$9,L494)))*SIN(RADIANS((IF(M494="",Setup!$B$10,M494)-K494)/2))^2))))</f>
        <v/>
      </c>
      <c r="P494" s="17"/>
      <c r="Q494" s="21" t="str">
        <f>IFERROR(IF(OR(O494="",P494=""),"",O494*IF(P494="",1,P494)*VLOOKUP(N494,Factors!$F$30:$H$39,3,FALSE)),"")</f>
        <v/>
      </c>
      <c r="R494" s="21" t="str">
        <f t="shared" si="15"/>
        <v/>
      </c>
    </row>
    <row r="495" spans="1:18">
      <c r="A495" s="14"/>
      <c r="B495" s="16"/>
      <c r="C495" s="14"/>
      <c r="D495" s="14"/>
      <c r="E495" s="14"/>
      <c r="F495" s="17"/>
      <c r="G495" s="14"/>
      <c r="H495" s="18" t="str">
        <f>IFERROR(VLOOKUP(C495,Factors!$A$30:$D$49,4,FALSE),"")</f>
        <v/>
      </c>
      <c r="I495" s="18" t="str">
        <f t="shared" si="14"/>
        <v/>
      </c>
      <c r="J495" s="19"/>
      <c r="K495" s="19"/>
      <c r="L495" s="19"/>
      <c r="M495" s="19"/>
      <c r="N495" s="14"/>
      <c r="O495" s="20" t="str">
        <f>IF(OR(J495="",K495=""),"",2*6371*ASIN(MIN(1,SQRT(SIN(RADIANS((IF(L495="",Setup!$B$9,L495)-J495)/2))^2+COS(RADIANS(J495))*COS(RADIANS(IF(L495="",Setup!$B$9,L495)))*SIN(RADIANS((IF(M495="",Setup!$B$10,M495)-K495)/2))^2))))</f>
        <v/>
      </c>
      <c r="P495" s="17"/>
      <c r="Q495" s="21" t="str">
        <f>IFERROR(IF(OR(O495="",P495=""),"",O495*IF(P495="",1,P495)*VLOOKUP(N495,Factors!$F$30:$H$39,3,FALSE)),"")</f>
        <v/>
      </c>
      <c r="R495" s="21" t="str">
        <f t="shared" si="15"/>
        <v/>
      </c>
    </row>
    <row r="496" spans="1:18">
      <c r="A496" s="14"/>
      <c r="B496" s="16"/>
      <c r="C496" s="14"/>
      <c r="D496" s="14"/>
      <c r="E496" s="14"/>
      <c r="F496" s="17"/>
      <c r="G496" s="14"/>
      <c r="H496" s="18" t="str">
        <f>IFERROR(VLOOKUP(C496,Factors!$A$30:$D$49,4,FALSE),"")</f>
        <v/>
      </c>
      <c r="I496" s="18" t="str">
        <f t="shared" si="14"/>
        <v/>
      </c>
      <c r="J496" s="19"/>
      <c r="K496" s="19"/>
      <c r="L496" s="19"/>
      <c r="M496" s="19"/>
      <c r="N496" s="14"/>
      <c r="O496" s="20" t="str">
        <f>IF(OR(J496="",K496=""),"",2*6371*ASIN(MIN(1,SQRT(SIN(RADIANS((IF(L496="",Setup!$B$9,L496)-J496)/2))^2+COS(RADIANS(J496))*COS(RADIANS(IF(L496="",Setup!$B$9,L496)))*SIN(RADIANS((IF(M496="",Setup!$B$10,M496)-K496)/2))^2))))</f>
        <v/>
      </c>
      <c r="P496" s="17"/>
      <c r="Q496" s="21" t="str">
        <f>IFERROR(IF(OR(O496="",P496=""),"",O496*IF(P496="",1,P496)*VLOOKUP(N496,Factors!$F$30:$H$39,3,FALSE)),"")</f>
        <v/>
      </c>
      <c r="R496" s="21" t="str">
        <f t="shared" si="15"/>
        <v/>
      </c>
    </row>
    <row r="497" spans="1:18">
      <c r="A497" s="14"/>
      <c r="B497" s="16"/>
      <c r="C497" s="14"/>
      <c r="D497" s="14"/>
      <c r="E497" s="14"/>
      <c r="F497" s="17"/>
      <c r="G497" s="14"/>
      <c r="H497" s="18" t="str">
        <f>IFERROR(VLOOKUP(C497,Factors!$A$30:$D$49,4,FALSE),"")</f>
        <v/>
      </c>
      <c r="I497" s="18" t="str">
        <f t="shared" si="14"/>
        <v/>
      </c>
      <c r="J497" s="19"/>
      <c r="K497" s="19"/>
      <c r="L497" s="19"/>
      <c r="M497" s="19"/>
      <c r="N497" s="14"/>
      <c r="O497" s="20" t="str">
        <f>IF(OR(J497="",K497=""),"",2*6371*ASIN(MIN(1,SQRT(SIN(RADIANS((IF(L497="",Setup!$B$9,L497)-J497)/2))^2+COS(RADIANS(J497))*COS(RADIANS(IF(L497="",Setup!$B$9,L497)))*SIN(RADIANS((IF(M497="",Setup!$B$10,M497)-K497)/2))^2))))</f>
        <v/>
      </c>
      <c r="P497" s="17"/>
      <c r="Q497" s="21" t="str">
        <f>IFERROR(IF(OR(O497="",P497=""),"",O497*IF(P497="",1,P497)*VLOOKUP(N497,Factors!$F$30:$H$39,3,FALSE)),"")</f>
        <v/>
      </c>
      <c r="R497" s="21" t="str">
        <f t="shared" si="15"/>
        <v/>
      </c>
    </row>
    <row r="498" spans="1:18">
      <c r="A498" s="14"/>
      <c r="B498" s="16"/>
      <c r="C498" s="14"/>
      <c r="D498" s="14"/>
      <c r="E498" s="14"/>
      <c r="F498" s="17"/>
      <c r="G498" s="14"/>
      <c r="H498" s="18" t="str">
        <f>IFERROR(VLOOKUP(C498,Factors!$A$30:$D$49,4,FALSE),"")</f>
        <v/>
      </c>
      <c r="I498" s="18" t="str">
        <f t="shared" si="14"/>
        <v/>
      </c>
      <c r="J498" s="19"/>
      <c r="K498" s="19"/>
      <c r="L498" s="19"/>
      <c r="M498" s="19"/>
      <c r="N498" s="14"/>
      <c r="O498" s="20" t="str">
        <f>IF(OR(J498="",K498=""),"",2*6371*ASIN(MIN(1,SQRT(SIN(RADIANS((IF(L498="",Setup!$B$9,L498)-J498)/2))^2+COS(RADIANS(J498))*COS(RADIANS(IF(L498="",Setup!$B$9,L498)))*SIN(RADIANS((IF(M498="",Setup!$B$10,M498)-K498)/2))^2))))</f>
        <v/>
      </c>
      <c r="P498" s="17"/>
      <c r="Q498" s="21" t="str">
        <f>IFERROR(IF(OR(O498="",P498=""),"",O498*IF(P498="",1,P498)*VLOOKUP(N498,Factors!$F$30:$H$39,3,FALSE)),"")</f>
        <v/>
      </c>
      <c r="R498" s="21" t="str">
        <f t="shared" si="15"/>
        <v/>
      </c>
    </row>
    <row r="499" spans="1:18">
      <c r="A499" s="14"/>
      <c r="B499" s="16"/>
      <c r="C499" s="14"/>
      <c r="D499" s="14"/>
      <c r="E499" s="14"/>
      <c r="F499" s="17"/>
      <c r="G499" s="14"/>
      <c r="H499" s="18" t="str">
        <f>IFERROR(VLOOKUP(C499,Factors!$A$30:$D$49,4,FALSE),"")</f>
        <v/>
      </c>
      <c r="I499" s="18" t="str">
        <f t="shared" si="14"/>
        <v/>
      </c>
      <c r="J499" s="19"/>
      <c r="K499" s="19"/>
      <c r="L499" s="19"/>
      <c r="M499" s="19"/>
      <c r="N499" s="14"/>
      <c r="O499" s="20" t="str">
        <f>IF(OR(J499="",K499=""),"",2*6371*ASIN(MIN(1,SQRT(SIN(RADIANS((IF(L499="",Setup!$B$9,L499)-J499)/2))^2+COS(RADIANS(J499))*COS(RADIANS(IF(L499="",Setup!$B$9,L499)))*SIN(RADIANS((IF(M499="",Setup!$B$10,M499)-K499)/2))^2))))</f>
        <v/>
      </c>
      <c r="P499" s="17"/>
      <c r="Q499" s="21" t="str">
        <f>IFERROR(IF(OR(O499="",P499=""),"",O499*IF(P499="",1,P499)*VLOOKUP(N499,Factors!$F$30:$H$39,3,FALSE)),"")</f>
        <v/>
      </c>
      <c r="R499" s="21" t="str">
        <f t="shared" si="15"/>
        <v/>
      </c>
    </row>
    <row r="500" spans="1:18">
      <c r="A500" s="14"/>
      <c r="B500" s="16"/>
      <c r="C500" s="14"/>
      <c r="D500" s="14"/>
      <c r="E500" s="14"/>
      <c r="F500" s="17"/>
      <c r="G500" s="14"/>
      <c r="H500" s="18" t="str">
        <f>IFERROR(VLOOKUP(C500,Factors!$A$30:$D$49,4,FALSE),"")</f>
        <v/>
      </c>
      <c r="I500" s="18" t="str">
        <f t="shared" si="14"/>
        <v/>
      </c>
      <c r="J500" s="19"/>
      <c r="K500" s="19"/>
      <c r="L500" s="19"/>
      <c r="M500" s="19"/>
      <c r="N500" s="14"/>
      <c r="O500" s="20" t="str">
        <f>IF(OR(J500="",K500=""),"",2*6371*ASIN(MIN(1,SQRT(SIN(RADIANS((IF(L500="",Setup!$B$9,L500)-J500)/2))^2+COS(RADIANS(J500))*COS(RADIANS(IF(L500="",Setup!$B$9,L500)))*SIN(RADIANS((IF(M500="",Setup!$B$10,M500)-K500)/2))^2))))</f>
        <v/>
      </c>
      <c r="P500" s="17"/>
      <c r="Q500" s="21" t="str">
        <f>IFERROR(IF(OR(O500="",P500=""),"",O500*IF(P500="",1,P500)*VLOOKUP(N500,Factors!$F$30:$H$39,3,FALSE)),"")</f>
        <v/>
      </c>
      <c r="R500" s="21" t="str">
        <f t="shared" si="15"/>
        <v/>
      </c>
    </row>
  </sheetData>
  <dataValidations count="1">
    <dataValidation type="list" sqref="D2:D500" xr:uid="{00000000-0002-0000-0800-000001000000}">
      <formula1>"Print,Event materials,Merchandise,Signage,Build,Equipment,Packaging,Other"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800-000000000000}">
          <x14:formula1>
            <xm:f>Factors!$A$30:$A$48</xm:f>
          </x14:formula1>
          <xm:sqref>C2:C500</xm:sqref>
        </x14:dataValidation>
        <x14:dataValidation type="list" xr:uid="{00000000-0002-0000-0800-000002000000}">
          <x14:formula1>
            <xm:f>Factors!$F$30:$F$37</xm:f>
          </x14:formula1>
          <xm:sqref>N2:N500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2026-05-05T04:50:05Z</dcterms:created>
  <dcterms:modified xsi:type="dcterms:W3CDTF">2026-05-05T10:06:08Z</dcterms:modified>
  <cp:category/>
  <cp:contentStatus/>
</cp:coreProperties>
</file>